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\Desktop\Fiverr Gigs\February 2023\March\"/>
    </mc:Choice>
  </mc:AlternateContent>
  <xr:revisionPtr revIDLastSave="0" documentId="13_ncr:1_{3C4D37A7-D344-42F2-B98B-554A279A3C68}" xr6:coauthVersionLast="47" xr6:coauthVersionMax="47" xr10:uidLastSave="{00000000-0000-0000-0000-000000000000}"/>
  <bookViews>
    <workbookView xWindow="-120" yWindow="-120" windowWidth="29040" windowHeight="15840" tabRatio="598" firstSheet="2" activeTab="3" xr2:uid="{00000000-000D-0000-FFFF-FFFF00000000}"/>
  </bookViews>
  <sheets>
    <sheet name="worksheet-MASTER" sheetId="4" state="hidden" r:id="rId1"/>
    <sheet name="LeaseMAT" sheetId="3" state="hidden" r:id="rId2"/>
    <sheet name="Executive Summary" sheetId="2" r:id="rId3"/>
    <sheet name="Amortization" sheetId="5" r:id="rId4"/>
  </sheets>
  <externalReferences>
    <externalReference r:id="rId5"/>
  </externalReferences>
  <definedNames>
    <definedName name="_xlnm._FilterDatabase" localSheetId="3" hidden="1">Amortization!$A$20:$F$322</definedName>
    <definedName name="Ben">'[1]rate table'!$D$6</definedName>
    <definedName name="OH">'[1]rate table'!$E$6</definedName>
    <definedName name="_xlnm.Print_Area" localSheetId="3">Amortization!$A$2:$BB$45</definedName>
    <definedName name="_xlnm.Print_Area" localSheetId="2">'Executive Summary'!$B$2:$I$62</definedName>
    <definedName name="_xlnm.Print_Area" localSheetId="0">'worksheet-MASTER'!$A$1:$H$53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5" i="2" l="1"/>
  <c r="F47" i="2"/>
  <c r="F49" i="2"/>
  <c r="F51" i="2"/>
  <c r="F53" i="2"/>
  <c r="D17" i="2"/>
  <c r="D16" i="2"/>
  <c r="I17" i="2"/>
  <c r="D15" i="2"/>
  <c r="D13" i="2"/>
  <c r="C53" i="2"/>
  <c r="F5" i="5"/>
  <c r="F10" i="5"/>
  <c r="F3" i="5"/>
  <c r="F4" i="5"/>
  <c r="F9" i="5"/>
  <c r="F11" i="5"/>
  <c r="F12" i="5"/>
  <c r="B23" i="5"/>
  <c r="B322" i="5"/>
  <c r="F22" i="5"/>
  <c r="C23" i="5"/>
  <c r="D23" i="5"/>
  <c r="F23" i="5"/>
  <c r="B24" i="5"/>
  <c r="C24" i="5"/>
  <c r="D24" i="5"/>
  <c r="F24" i="5"/>
  <c r="B25" i="5"/>
  <c r="C25" i="5"/>
  <c r="D25" i="5"/>
  <c r="F25" i="5"/>
  <c r="B26" i="5"/>
  <c r="C26" i="5"/>
  <c r="D26" i="5"/>
  <c r="F26" i="5"/>
  <c r="B27" i="5"/>
  <c r="C27" i="5"/>
  <c r="D27" i="5"/>
  <c r="F27" i="5"/>
  <c r="B28" i="5"/>
  <c r="C28" i="5"/>
  <c r="D28" i="5"/>
  <c r="F28" i="5"/>
  <c r="B29" i="5"/>
  <c r="C29" i="5"/>
  <c r="D29" i="5"/>
  <c r="F29" i="5"/>
  <c r="B30" i="5"/>
  <c r="C30" i="5"/>
  <c r="D30" i="5"/>
  <c r="F30" i="5"/>
  <c r="B31" i="5"/>
  <c r="C31" i="5"/>
  <c r="D31" i="5"/>
  <c r="F31" i="5"/>
  <c r="B32" i="5"/>
  <c r="C32" i="5"/>
  <c r="D32" i="5"/>
  <c r="F32" i="5"/>
  <c r="B33" i="5"/>
  <c r="C33" i="5"/>
  <c r="D33" i="5"/>
  <c r="F33" i="5"/>
  <c r="B34" i="5"/>
  <c r="C34" i="5"/>
  <c r="D34" i="5"/>
  <c r="F34" i="5"/>
  <c r="B35" i="5"/>
  <c r="C35" i="5"/>
  <c r="D35" i="5"/>
  <c r="F35" i="5"/>
  <c r="B36" i="5"/>
  <c r="C36" i="5"/>
  <c r="D36" i="5"/>
  <c r="F36" i="5"/>
  <c r="B37" i="5"/>
  <c r="C37" i="5"/>
  <c r="D37" i="5"/>
  <c r="F37" i="5"/>
  <c r="B38" i="5"/>
  <c r="C38" i="5"/>
  <c r="D38" i="5"/>
  <c r="F38" i="5"/>
  <c r="B39" i="5"/>
  <c r="C39" i="5"/>
  <c r="D39" i="5"/>
  <c r="F39" i="5"/>
  <c r="B40" i="5"/>
  <c r="C40" i="5"/>
  <c r="D40" i="5"/>
  <c r="F40" i="5"/>
  <c r="B41" i="5"/>
  <c r="C41" i="5"/>
  <c r="D41" i="5"/>
  <c r="F41" i="5"/>
  <c r="B42" i="5"/>
  <c r="C42" i="5"/>
  <c r="D42" i="5"/>
  <c r="F42" i="5"/>
  <c r="B43" i="5"/>
  <c r="C43" i="5"/>
  <c r="D43" i="5"/>
  <c r="F43" i="5"/>
  <c r="B44" i="5"/>
  <c r="C44" i="5"/>
  <c r="D44" i="5"/>
  <c r="F44" i="5"/>
  <c r="B45" i="5"/>
  <c r="C45" i="5"/>
  <c r="D45" i="5"/>
  <c r="F45" i="5"/>
  <c r="B46" i="5"/>
  <c r="C46" i="5"/>
  <c r="D46" i="5"/>
  <c r="F46" i="5"/>
  <c r="B47" i="5"/>
  <c r="C47" i="5"/>
  <c r="D47" i="5"/>
  <c r="F47" i="5"/>
  <c r="B48" i="5"/>
  <c r="C48" i="5"/>
  <c r="D48" i="5"/>
  <c r="F48" i="5"/>
  <c r="B49" i="5"/>
  <c r="C49" i="5"/>
  <c r="D49" i="5"/>
  <c r="F49" i="5"/>
  <c r="B50" i="5"/>
  <c r="C50" i="5"/>
  <c r="D50" i="5"/>
  <c r="F50" i="5"/>
  <c r="B51" i="5"/>
  <c r="C51" i="5"/>
  <c r="D51" i="5"/>
  <c r="F51" i="5"/>
  <c r="B52" i="5"/>
  <c r="C52" i="5"/>
  <c r="D52" i="5"/>
  <c r="F52" i="5"/>
  <c r="B53" i="5"/>
  <c r="C53" i="5"/>
  <c r="D53" i="5"/>
  <c r="F53" i="5"/>
  <c r="B54" i="5"/>
  <c r="C54" i="5"/>
  <c r="D54" i="5"/>
  <c r="F54" i="5"/>
  <c r="B55" i="5"/>
  <c r="C55" i="5"/>
  <c r="D55" i="5"/>
  <c r="F55" i="5"/>
  <c r="B56" i="5"/>
  <c r="C56" i="5"/>
  <c r="D56" i="5"/>
  <c r="F56" i="5"/>
  <c r="B57" i="5"/>
  <c r="C57" i="5"/>
  <c r="D57" i="5"/>
  <c r="F57" i="5"/>
  <c r="B58" i="5"/>
  <c r="C58" i="5"/>
  <c r="D58" i="5"/>
  <c r="F58" i="5"/>
  <c r="B59" i="5"/>
  <c r="C59" i="5"/>
  <c r="D59" i="5"/>
  <c r="F59" i="5"/>
  <c r="B60" i="5"/>
  <c r="C60" i="5"/>
  <c r="D60" i="5"/>
  <c r="F60" i="5"/>
  <c r="B61" i="5"/>
  <c r="C61" i="5"/>
  <c r="D61" i="5"/>
  <c r="F61" i="5"/>
  <c r="B62" i="5"/>
  <c r="C62" i="5"/>
  <c r="D62" i="5"/>
  <c r="F62" i="5"/>
  <c r="B63" i="5"/>
  <c r="C63" i="5"/>
  <c r="D63" i="5"/>
  <c r="F63" i="5"/>
  <c r="B64" i="5"/>
  <c r="C64" i="5"/>
  <c r="D64" i="5"/>
  <c r="F64" i="5"/>
  <c r="B65" i="5"/>
  <c r="C65" i="5"/>
  <c r="D65" i="5"/>
  <c r="F65" i="5"/>
  <c r="B66" i="5"/>
  <c r="C66" i="5"/>
  <c r="D66" i="5"/>
  <c r="F66" i="5"/>
  <c r="B67" i="5"/>
  <c r="C67" i="5"/>
  <c r="D67" i="5"/>
  <c r="F67" i="5"/>
  <c r="B68" i="5"/>
  <c r="C68" i="5"/>
  <c r="D68" i="5"/>
  <c r="F68" i="5"/>
  <c r="B69" i="5"/>
  <c r="C69" i="5"/>
  <c r="D69" i="5"/>
  <c r="F69" i="5"/>
  <c r="B70" i="5"/>
  <c r="C70" i="5"/>
  <c r="D70" i="5"/>
  <c r="F70" i="5"/>
  <c r="B71" i="5"/>
  <c r="C71" i="5"/>
  <c r="D71" i="5"/>
  <c r="F71" i="5"/>
  <c r="B72" i="5"/>
  <c r="C72" i="5"/>
  <c r="D72" i="5"/>
  <c r="F72" i="5"/>
  <c r="B73" i="5"/>
  <c r="C73" i="5"/>
  <c r="D73" i="5"/>
  <c r="F73" i="5"/>
  <c r="B74" i="5"/>
  <c r="C74" i="5"/>
  <c r="D74" i="5"/>
  <c r="F74" i="5"/>
  <c r="B75" i="5"/>
  <c r="C75" i="5"/>
  <c r="D75" i="5"/>
  <c r="F75" i="5"/>
  <c r="B76" i="5"/>
  <c r="C76" i="5"/>
  <c r="D76" i="5"/>
  <c r="F76" i="5"/>
  <c r="B77" i="5"/>
  <c r="C77" i="5"/>
  <c r="D77" i="5"/>
  <c r="F77" i="5"/>
  <c r="B78" i="5"/>
  <c r="C78" i="5"/>
  <c r="D78" i="5"/>
  <c r="F78" i="5"/>
  <c r="B79" i="5"/>
  <c r="C79" i="5"/>
  <c r="D79" i="5"/>
  <c r="F79" i="5"/>
  <c r="B80" i="5"/>
  <c r="C80" i="5"/>
  <c r="D80" i="5"/>
  <c r="F80" i="5"/>
  <c r="B81" i="5"/>
  <c r="C81" i="5"/>
  <c r="D81" i="5"/>
  <c r="F81" i="5"/>
  <c r="B82" i="5"/>
  <c r="C82" i="5"/>
  <c r="D82" i="5"/>
  <c r="F82" i="5"/>
  <c r="B83" i="5"/>
  <c r="C83" i="5"/>
  <c r="D83" i="5"/>
  <c r="F83" i="5"/>
  <c r="B84" i="5"/>
  <c r="C84" i="5"/>
  <c r="D84" i="5"/>
  <c r="F84" i="5"/>
  <c r="B85" i="5"/>
  <c r="C85" i="5"/>
  <c r="D85" i="5"/>
  <c r="F85" i="5"/>
  <c r="B86" i="5"/>
  <c r="C86" i="5"/>
  <c r="D86" i="5"/>
  <c r="F86" i="5"/>
  <c r="B87" i="5"/>
  <c r="C87" i="5"/>
  <c r="D87" i="5"/>
  <c r="F87" i="5"/>
  <c r="B88" i="5"/>
  <c r="C88" i="5"/>
  <c r="D88" i="5"/>
  <c r="F88" i="5"/>
  <c r="B89" i="5"/>
  <c r="C89" i="5"/>
  <c r="D89" i="5"/>
  <c r="F89" i="5"/>
  <c r="B90" i="5"/>
  <c r="C90" i="5"/>
  <c r="D90" i="5"/>
  <c r="F90" i="5"/>
  <c r="B91" i="5"/>
  <c r="C91" i="5"/>
  <c r="D91" i="5"/>
  <c r="F91" i="5"/>
  <c r="B92" i="5"/>
  <c r="C92" i="5"/>
  <c r="D92" i="5"/>
  <c r="F92" i="5"/>
  <c r="B93" i="5"/>
  <c r="C93" i="5"/>
  <c r="D93" i="5"/>
  <c r="F93" i="5"/>
  <c r="B94" i="5"/>
  <c r="C94" i="5"/>
  <c r="D94" i="5"/>
  <c r="F94" i="5"/>
  <c r="B95" i="5"/>
  <c r="C95" i="5"/>
  <c r="D95" i="5"/>
  <c r="F95" i="5"/>
  <c r="B96" i="5"/>
  <c r="C96" i="5"/>
  <c r="D96" i="5"/>
  <c r="F96" i="5"/>
  <c r="B97" i="5"/>
  <c r="C97" i="5"/>
  <c r="D97" i="5"/>
  <c r="F97" i="5"/>
  <c r="B98" i="5"/>
  <c r="C98" i="5"/>
  <c r="D98" i="5"/>
  <c r="F98" i="5"/>
  <c r="B99" i="5"/>
  <c r="C99" i="5"/>
  <c r="D99" i="5"/>
  <c r="F99" i="5"/>
  <c r="B100" i="5"/>
  <c r="C100" i="5"/>
  <c r="D100" i="5"/>
  <c r="F100" i="5"/>
  <c r="B101" i="5"/>
  <c r="C101" i="5"/>
  <c r="D101" i="5"/>
  <c r="F101" i="5"/>
  <c r="B102" i="5"/>
  <c r="C102" i="5"/>
  <c r="D102" i="5"/>
  <c r="F102" i="5"/>
  <c r="B103" i="5"/>
  <c r="C103" i="5"/>
  <c r="D103" i="5"/>
  <c r="F103" i="5"/>
  <c r="B104" i="5"/>
  <c r="C104" i="5"/>
  <c r="D104" i="5"/>
  <c r="F104" i="5"/>
  <c r="B105" i="5"/>
  <c r="C105" i="5"/>
  <c r="D105" i="5"/>
  <c r="F105" i="5"/>
  <c r="B106" i="5"/>
  <c r="C106" i="5"/>
  <c r="D106" i="5"/>
  <c r="F106" i="5"/>
  <c r="B107" i="5"/>
  <c r="C107" i="5"/>
  <c r="D107" i="5"/>
  <c r="F107" i="5"/>
  <c r="B108" i="5"/>
  <c r="C108" i="5"/>
  <c r="D108" i="5"/>
  <c r="F108" i="5"/>
  <c r="B109" i="5"/>
  <c r="C109" i="5"/>
  <c r="D109" i="5"/>
  <c r="F109" i="5"/>
  <c r="B110" i="5"/>
  <c r="C110" i="5"/>
  <c r="D110" i="5"/>
  <c r="F110" i="5"/>
  <c r="B111" i="5"/>
  <c r="C111" i="5"/>
  <c r="D111" i="5"/>
  <c r="F111" i="5"/>
  <c r="B112" i="5"/>
  <c r="C112" i="5"/>
  <c r="D112" i="5"/>
  <c r="F112" i="5"/>
  <c r="B113" i="5"/>
  <c r="C113" i="5"/>
  <c r="D113" i="5"/>
  <c r="F113" i="5"/>
  <c r="B114" i="5"/>
  <c r="C114" i="5"/>
  <c r="D114" i="5"/>
  <c r="F114" i="5"/>
  <c r="B115" i="5"/>
  <c r="C115" i="5"/>
  <c r="D115" i="5"/>
  <c r="F115" i="5"/>
  <c r="B116" i="5"/>
  <c r="C116" i="5"/>
  <c r="D116" i="5"/>
  <c r="F116" i="5"/>
  <c r="B117" i="5"/>
  <c r="C117" i="5"/>
  <c r="D117" i="5"/>
  <c r="F117" i="5"/>
  <c r="B118" i="5"/>
  <c r="C118" i="5"/>
  <c r="D118" i="5"/>
  <c r="F118" i="5"/>
  <c r="B119" i="5"/>
  <c r="C119" i="5"/>
  <c r="D119" i="5"/>
  <c r="F119" i="5"/>
  <c r="B120" i="5"/>
  <c r="C120" i="5"/>
  <c r="D120" i="5"/>
  <c r="F120" i="5"/>
  <c r="B121" i="5"/>
  <c r="C121" i="5"/>
  <c r="D121" i="5"/>
  <c r="F121" i="5"/>
  <c r="B122" i="5"/>
  <c r="C122" i="5"/>
  <c r="D122" i="5"/>
  <c r="F122" i="5"/>
  <c r="B123" i="5"/>
  <c r="C123" i="5"/>
  <c r="D123" i="5"/>
  <c r="F123" i="5"/>
  <c r="B124" i="5"/>
  <c r="C124" i="5"/>
  <c r="D124" i="5"/>
  <c r="F124" i="5"/>
  <c r="B125" i="5"/>
  <c r="C125" i="5"/>
  <c r="D125" i="5"/>
  <c r="F125" i="5"/>
  <c r="B126" i="5"/>
  <c r="C126" i="5"/>
  <c r="D126" i="5"/>
  <c r="F126" i="5"/>
  <c r="B127" i="5"/>
  <c r="C127" i="5"/>
  <c r="D127" i="5"/>
  <c r="F127" i="5"/>
  <c r="B128" i="5"/>
  <c r="C128" i="5"/>
  <c r="D128" i="5"/>
  <c r="F128" i="5"/>
  <c r="B129" i="5"/>
  <c r="C129" i="5"/>
  <c r="D129" i="5"/>
  <c r="F129" i="5"/>
  <c r="B130" i="5"/>
  <c r="C130" i="5"/>
  <c r="D130" i="5"/>
  <c r="F130" i="5"/>
  <c r="B131" i="5"/>
  <c r="C131" i="5"/>
  <c r="D131" i="5"/>
  <c r="F131" i="5"/>
  <c r="B132" i="5"/>
  <c r="C132" i="5"/>
  <c r="D132" i="5"/>
  <c r="F132" i="5"/>
  <c r="B133" i="5"/>
  <c r="C133" i="5"/>
  <c r="D133" i="5"/>
  <c r="F133" i="5"/>
  <c r="B134" i="5"/>
  <c r="C134" i="5"/>
  <c r="D134" i="5"/>
  <c r="F134" i="5"/>
  <c r="B135" i="5"/>
  <c r="C135" i="5"/>
  <c r="D135" i="5"/>
  <c r="F135" i="5"/>
  <c r="B136" i="5"/>
  <c r="C136" i="5"/>
  <c r="D136" i="5"/>
  <c r="F136" i="5"/>
  <c r="B137" i="5"/>
  <c r="C137" i="5"/>
  <c r="D137" i="5"/>
  <c r="F137" i="5"/>
  <c r="B138" i="5"/>
  <c r="C138" i="5"/>
  <c r="D138" i="5"/>
  <c r="F138" i="5"/>
  <c r="B139" i="5"/>
  <c r="C139" i="5"/>
  <c r="D139" i="5"/>
  <c r="F139" i="5"/>
  <c r="B140" i="5"/>
  <c r="C140" i="5"/>
  <c r="D140" i="5"/>
  <c r="F140" i="5"/>
  <c r="B141" i="5"/>
  <c r="C141" i="5"/>
  <c r="D141" i="5"/>
  <c r="F141" i="5"/>
  <c r="B142" i="5"/>
  <c r="C142" i="5"/>
  <c r="D142" i="5"/>
  <c r="F142" i="5"/>
  <c r="B143" i="5"/>
  <c r="C143" i="5"/>
  <c r="D143" i="5"/>
  <c r="F143" i="5"/>
  <c r="B144" i="5"/>
  <c r="C144" i="5"/>
  <c r="D144" i="5"/>
  <c r="F144" i="5"/>
  <c r="B145" i="5"/>
  <c r="C145" i="5"/>
  <c r="D145" i="5"/>
  <c r="F145" i="5"/>
  <c r="B146" i="5"/>
  <c r="C146" i="5"/>
  <c r="D146" i="5"/>
  <c r="F146" i="5"/>
  <c r="B147" i="5"/>
  <c r="C147" i="5"/>
  <c r="D147" i="5"/>
  <c r="F147" i="5"/>
  <c r="B148" i="5"/>
  <c r="C148" i="5"/>
  <c r="D148" i="5"/>
  <c r="F148" i="5"/>
  <c r="B149" i="5"/>
  <c r="C149" i="5"/>
  <c r="D149" i="5"/>
  <c r="F149" i="5"/>
  <c r="B150" i="5"/>
  <c r="C150" i="5"/>
  <c r="D150" i="5"/>
  <c r="F150" i="5"/>
  <c r="B151" i="5"/>
  <c r="C151" i="5"/>
  <c r="D151" i="5"/>
  <c r="F151" i="5"/>
  <c r="B152" i="5"/>
  <c r="C152" i="5"/>
  <c r="D152" i="5"/>
  <c r="F152" i="5"/>
  <c r="B153" i="5"/>
  <c r="C153" i="5"/>
  <c r="D153" i="5"/>
  <c r="F153" i="5"/>
  <c r="B154" i="5"/>
  <c r="C154" i="5"/>
  <c r="D154" i="5"/>
  <c r="F154" i="5"/>
  <c r="B155" i="5"/>
  <c r="C155" i="5"/>
  <c r="D155" i="5"/>
  <c r="F155" i="5"/>
  <c r="B156" i="5"/>
  <c r="C156" i="5"/>
  <c r="D156" i="5"/>
  <c r="F156" i="5"/>
  <c r="B157" i="5"/>
  <c r="C157" i="5"/>
  <c r="D157" i="5"/>
  <c r="F157" i="5"/>
  <c r="B158" i="5"/>
  <c r="C158" i="5"/>
  <c r="D158" i="5"/>
  <c r="F158" i="5"/>
  <c r="B159" i="5"/>
  <c r="C159" i="5"/>
  <c r="D159" i="5"/>
  <c r="F159" i="5"/>
  <c r="B160" i="5"/>
  <c r="C160" i="5"/>
  <c r="D160" i="5"/>
  <c r="F160" i="5"/>
  <c r="B161" i="5"/>
  <c r="C161" i="5"/>
  <c r="D161" i="5"/>
  <c r="F161" i="5"/>
  <c r="B162" i="5"/>
  <c r="C162" i="5"/>
  <c r="D162" i="5"/>
  <c r="F162" i="5"/>
  <c r="B163" i="5"/>
  <c r="C163" i="5"/>
  <c r="D163" i="5"/>
  <c r="F163" i="5"/>
  <c r="B164" i="5"/>
  <c r="C164" i="5"/>
  <c r="D164" i="5"/>
  <c r="F164" i="5"/>
  <c r="B165" i="5"/>
  <c r="C165" i="5"/>
  <c r="D165" i="5"/>
  <c r="F165" i="5"/>
  <c r="B166" i="5"/>
  <c r="C166" i="5"/>
  <c r="D166" i="5"/>
  <c r="F166" i="5"/>
  <c r="B167" i="5"/>
  <c r="C167" i="5"/>
  <c r="D167" i="5"/>
  <c r="F167" i="5"/>
  <c r="B168" i="5"/>
  <c r="C168" i="5"/>
  <c r="D168" i="5"/>
  <c r="F168" i="5"/>
  <c r="B169" i="5"/>
  <c r="C169" i="5"/>
  <c r="D169" i="5"/>
  <c r="F169" i="5"/>
  <c r="B170" i="5"/>
  <c r="C170" i="5"/>
  <c r="D170" i="5"/>
  <c r="F170" i="5"/>
  <c r="B171" i="5"/>
  <c r="C171" i="5"/>
  <c r="D171" i="5"/>
  <c r="F171" i="5"/>
  <c r="B172" i="5"/>
  <c r="C172" i="5"/>
  <c r="D172" i="5"/>
  <c r="F172" i="5"/>
  <c r="B173" i="5"/>
  <c r="C173" i="5"/>
  <c r="D173" i="5"/>
  <c r="F173" i="5"/>
  <c r="B174" i="5"/>
  <c r="C174" i="5"/>
  <c r="D174" i="5"/>
  <c r="F174" i="5"/>
  <c r="B175" i="5"/>
  <c r="C175" i="5"/>
  <c r="D175" i="5"/>
  <c r="F175" i="5"/>
  <c r="B176" i="5"/>
  <c r="C176" i="5"/>
  <c r="D176" i="5"/>
  <c r="F176" i="5"/>
  <c r="B177" i="5"/>
  <c r="C177" i="5"/>
  <c r="D177" i="5"/>
  <c r="F177" i="5"/>
  <c r="B178" i="5"/>
  <c r="C178" i="5"/>
  <c r="D178" i="5"/>
  <c r="F178" i="5"/>
  <c r="B179" i="5"/>
  <c r="C179" i="5"/>
  <c r="D179" i="5"/>
  <c r="F179" i="5"/>
  <c r="B180" i="5"/>
  <c r="C180" i="5"/>
  <c r="D180" i="5"/>
  <c r="F180" i="5"/>
  <c r="B181" i="5"/>
  <c r="C181" i="5"/>
  <c r="D181" i="5"/>
  <c r="F181" i="5"/>
  <c r="B182" i="5"/>
  <c r="C182" i="5"/>
  <c r="D182" i="5"/>
  <c r="F182" i="5"/>
  <c r="B183" i="5"/>
  <c r="C183" i="5"/>
  <c r="D183" i="5"/>
  <c r="F183" i="5"/>
  <c r="B184" i="5"/>
  <c r="C184" i="5"/>
  <c r="D184" i="5"/>
  <c r="F184" i="5"/>
  <c r="B185" i="5"/>
  <c r="C185" i="5"/>
  <c r="D185" i="5"/>
  <c r="F185" i="5"/>
  <c r="B186" i="5"/>
  <c r="C186" i="5"/>
  <c r="D186" i="5"/>
  <c r="F186" i="5"/>
  <c r="B187" i="5"/>
  <c r="C187" i="5"/>
  <c r="D187" i="5"/>
  <c r="F187" i="5"/>
  <c r="B188" i="5"/>
  <c r="C188" i="5"/>
  <c r="D188" i="5"/>
  <c r="F188" i="5"/>
  <c r="B189" i="5"/>
  <c r="C189" i="5"/>
  <c r="D189" i="5"/>
  <c r="F189" i="5"/>
  <c r="B190" i="5"/>
  <c r="C190" i="5"/>
  <c r="D190" i="5"/>
  <c r="F190" i="5"/>
  <c r="B191" i="5"/>
  <c r="C191" i="5"/>
  <c r="D191" i="5"/>
  <c r="F191" i="5"/>
  <c r="B192" i="5"/>
  <c r="C192" i="5"/>
  <c r="D192" i="5"/>
  <c r="F192" i="5"/>
  <c r="B193" i="5"/>
  <c r="C193" i="5"/>
  <c r="D193" i="5"/>
  <c r="F193" i="5"/>
  <c r="B194" i="5"/>
  <c r="C194" i="5"/>
  <c r="D194" i="5"/>
  <c r="F194" i="5"/>
  <c r="B195" i="5"/>
  <c r="C195" i="5"/>
  <c r="D195" i="5"/>
  <c r="F195" i="5"/>
  <c r="B196" i="5"/>
  <c r="C196" i="5"/>
  <c r="D196" i="5"/>
  <c r="F196" i="5"/>
  <c r="B197" i="5"/>
  <c r="C197" i="5"/>
  <c r="D197" i="5"/>
  <c r="F197" i="5"/>
  <c r="B198" i="5"/>
  <c r="C198" i="5"/>
  <c r="D198" i="5"/>
  <c r="F198" i="5"/>
  <c r="B199" i="5"/>
  <c r="C199" i="5"/>
  <c r="D199" i="5"/>
  <c r="F199" i="5"/>
  <c r="B200" i="5"/>
  <c r="C200" i="5"/>
  <c r="D200" i="5"/>
  <c r="F200" i="5"/>
  <c r="B201" i="5"/>
  <c r="C201" i="5"/>
  <c r="D201" i="5"/>
  <c r="F201" i="5"/>
  <c r="B202" i="5"/>
  <c r="C202" i="5"/>
  <c r="D202" i="5"/>
  <c r="F202" i="5"/>
  <c r="B203" i="5"/>
  <c r="C203" i="5"/>
  <c r="D203" i="5"/>
  <c r="F203" i="5"/>
  <c r="B204" i="5"/>
  <c r="C204" i="5"/>
  <c r="D204" i="5"/>
  <c r="F204" i="5"/>
  <c r="B205" i="5"/>
  <c r="C205" i="5"/>
  <c r="D205" i="5"/>
  <c r="F205" i="5"/>
  <c r="B206" i="5"/>
  <c r="C206" i="5"/>
  <c r="D206" i="5"/>
  <c r="F206" i="5"/>
  <c r="B207" i="5"/>
  <c r="C207" i="5"/>
  <c r="D207" i="5"/>
  <c r="F207" i="5"/>
  <c r="B208" i="5"/>
  <c r="C208" i="5"/>
  <c r="D208" i="5"/>
  <c r="F208" i="5"/>
  <c r="B209" i="5"/>
  <c r="C209" i="5"/>
  <c r="D209" i="5"/>
  <c r="F209" i="5"/>
  <c r="B210" i="5"/>
  <c r="C210" i="5"/>
  <c r="D210" i="5"/>
  <c r="F210" i="5"/>
  <c r="B211" i="5"/>
  <c r="C211" i="5"/>
  <c r="D211" i="5"/>
  <c r="F211" i="5"/>
  <c r="B212" i="5"/>
  <c r="C212" i="5"/>
  <c r="D212" i="5"/>
  <c r="F212" i="5"/>
  <c r="B213" i="5"/>
  <c r="C213" i="5"/>
  <c r="D213" i="5"/>
  <c r="F213" i="5"/>
  <c r="B214" i="5"/>
  <c r="C214" i="5"/>
  <c r="D214" i="5"/>
  <c r="F214" i="5"/>
  <c r="B215" i="5"/>
  <c r="C215" i="5"/>
  <c r="D215" i="5"/>
  <c r="F215" i="5"/>
  <c r="B216" i="5"/>
  <c r="C216" i="5"/>
  <c r="D216" i="5"/>
  <c r="F216" i="5"/>
  <c r="B217" i="5"/>
  <c r="C217" i="5"/>
  <c r="D217" i="5"/>
  <c r="F217" i="5"/>
  <c r="B218" i="5"/>
  <c r="C218" i="5"/>
  <c r="D218" i="5"/>
  <c r="F218" i="5"/>
  <c r="B219" i="5"/>
  <c r="C219" i="5"/>
  <c r="D219" i="5"/>
  <c r="F219" i="5"/>
  <c r="B220" i="5"/>
  <c r="C220" i="5"/>
  <c r="D220" i="5"/>
  <c r="F220" i="5"/>
  <c r="B221" i="5"/>
  <c r="C221" i="5"/>
  <c r="D221" i="5"/>
  <c r="F221" i="5"/>
  <c r="B222" i="5"/>
  <c r="C222" i="5"/>
  <c r="D222" i="5"/>
  <c r="F222" i="5"/>
  <c r="B223" i="5"/>
  <c r="C223" i="5"/>
  <c r="D223" i="5"/>
  <c r="F223" i="5"/>
  <c r="B224" i="5"/>
  <c r="C224" i="5"/>
  <c r="D224" i="5"/>
  <c r="F224" i="5"/>
  <c r="B225" i="5"/>
  <c r="C225" i="5"/>
  <c r="D225" i="5"/>
  <c r="F225" i="5"/>
  <c r="B226" i="5"/>
  <c r="C226" i="5"/>
  <c r="D226" i="5"/>
  <c r="F226" i="5"/>
  <c r="B227" i="5"/>
  <c r="C227" i="5"/>
  <c r="D227" i="5"/>
  <c r="F227" i="5"/>
  <c r="B228" i="5"/>
  <c r="C228" i="5"/>
  <c r="D228" i="5"/>
  <c r="F228" i="5"/>
  <c r="B229" i="5"/>
  <c r="C229" i="5"/>
  <c r="D229" i="5"/>
  <c r="F229" i="5"/>
  <c r="B230" i="5"/>
  <c r="C230" i="5"/>
  <c r="D230" i="5"/>
  <c r="F230" i="5"/>
  <c r="B231" i="5"/>
  <c r="C231" i="5"/>
  <c r="D231" i="5"/>
  <c r="F231" i="5"/>
  <c r="B232" i="5"/>
  <c r="C232" i="5"/>
  <c r="D232" i="5"/>
  <c r="F232" i="5"/>
  <c r="B233" i="5"/>
  <c r="C233" i="5"/>
  <c r="D233" i="5"/>
  <c r="F233" i="5"/>
  <c r="B234" i="5"/>
  <c r="C234" i="5"/>
  <c r="D234" i="5"/>
  <c r="F234" i="5"/>
  <c r="B235" i="5"/>
  <c r="C235" i="5"/>
  <c r="D235" i="5"/>
  <c r="F235" i="5"/>
  <c r="B236" i="5"/>
  <c r="C236" i="5"/>
  <c r="D236" i="5"/>
  <c r="F236" i="5"/>
  <c r="B237" i="5"/>
  <c r="C237" i="5"/>
  <c r="D237" i="5"/>
  <c r="F237" i="5"/>
  <c r="B238" i="5"/>
  <c r="C238" i="5"/>
  <c r="D238" i="5"/>
  <c r="F238" i="5"/>
  <c r="B239" i="5"/>
  <c r="C239" i="5"/>
  <c r="D239" i="5"/>
  <c r="F239" i="5"/>
  <c r="B240" i="5"/>
  <c r="C240" i="5"/>
  <c r="D240" i="5"/>
  <c r="F240" i="5"/>
  <c r="B241" i="5"/>
  <c r="C241" i="5"/>
  <c r="D241" i="5"/>
  <c r="F241" i="5"/>
  <c r="B242" i="5"/>
  <c r="C242" i="5"/>
  <c r="D242" i="5"/>
  <c r="F242" i="5"/>
  <c r="B243" i="5"/>
  <c r="C243" i="5"/>
  <c r="D243" i="5"/>
  <c r="F243" i="5"/>
  <c r="B244" i="5"/>
  <c r="C244" i="5"/>
  <c r="D244" i="5"/>
  <c r="F244" i="5"/>
  <c r="B245" i="5"/>
  <c r="C245" i="5"/>
  <c r="D245" i="5"/>
  <c r="F245" i="5"/>
  <c r="B246" i="5"/>
  <c r="C246" i="5"/>
  <c r="D246" i="5"/>
  <c r="F246" i="5"/>
  <c r="B247" i="5"/>
  <c r="C247" i="5"/>
  <c r="D247" i="5"/>
  <c r="F247" i="5"/>
  <c r="B248" i="5"/>
  <c r="C248" i="5"/>
  <c r="D248" i="5"/>
  <c r="F248" i="5"/>
  <c r="B249" i="5"/>
  <c r="C249" i="5"/>
  <c r="D249" i="5"/>
  <c r="F249" i="5"/>
  <c r="B250" i="5"/>
  <c r="C250" i="5"/>
  <c r="D250" i="5"/>
  <c r="F250" i="5"/>
  <c r="B251" i="5"/>
  <c r="C251" i="5"/>
  <c r="D251" i="5"/>
  <c r="F251" i="5"/>
  <c r="B252" i="5"/>
  <c r="C252" i="5"/>
  <c r="D252" i="5"/>
  <c r="F252" i="5"/>
  <c r="B253" i="5"/>
  <c r="C253" i="5"/>
  <c r="D253" i="5"/>
  <c r="F253" i="5"/>
  <c r="B254" i="5"/>
  <c r="C254" i="5"/>
  <c r="D254" i="5"/>
  <c r="F254" i="5"/>
  <c r="B255" i="5"/>
  <c r="C255" i="5"/>
  <c r="D255" i="5"/>
  <c r="F255" i="5"/>
  <c r="B256" i="5"/>
  <c r="C256" i="5"/>
  <c r="D256" i="5"/>
  <c r="F256" i="5"/>
  <c r="B257" i="5"/>
  <c r="C257" i="5"/>
  <c r="D257" i="5"/>
  <c r="F257" i="5"/>
  <c r="B258" i="5"/>
  <c r="C258" i="5"/>
  <c r="D258" i="5"/>
  <c r="F258" i="5"/>
  <c r="B259" i="5"/>
  <c r="C259" i="5"/>
  <c r="D259" i="5"/>
  <c r="F259" i="5"/>
  <c r="B260" i="5"/>
  <c r="C260" i="5"/>
  <c r="D260" i="5"/>
  <c r="F260" i="5"/>
  <c r="B261" i="5"/>
  <c r="C261" i="5"/>
  <c r="D261" i="5"/>
  <c r="F261" i="5"/>
  <c r="B262" i="5"/>
  <c r="C262" i="5"/>
  <c r="D262" i="5"/>
  <c r="F262" i="5"/>
  <c r="B263" i="5"/>
  <c r="C263" i="5"/>
  <c r="D263" i="5"/>
  <c r="F263" i="5"/>
  <c r="B264" i="5"/>
  <c r="C264" i="5"/>
  <c r="D264" i="5"/>
  <c r="F264" i="5"/>
  <c r="B265" i="5"/>
  <c r="C265" i="5"/>
  <c r="D265" i="5"/>
  <c r="F265" i="5"/>
  <c r="B266" i="5"/>
  <c r="C266" i="5"/>
  <c r="D266" i="5"/>
  <c r="F266" i="5"/>
  <c r="B267" i="5"/>
  <c r="C267" i="5"/>
  <c r="D267" i="5"/>
  <c r="F267" i="5"/>
  <c r="B268" i="5"/>
  <c r="C268" i="5"/>
  <c r="D268" i="5"/>
  <c r="F268" i="5"/>
  <c r="B269" i="5"/>
  <c r="C269" i="5"/>
  <c r="D269" i="5"/>
  <c r="F269" i="5"/>
  <c r="B270" i="5"/>
  <c r="C270" i="5"/>
  <c r="D270" i="5"/>
  <c r="F270" i="5"/>
  <c r="B271" i="5"/>
  <c r="C271" i="5"/>
  <c r="D271" i="5"/>
  <c r="F271" i="5"/>
  <c r="B272" i="5"/>
  <c r="C272" i="5"/>
  <c r="D272" i="5"/>
  <c r="F272" i="5"/>
  <c r="B273" i="5"/>
  <c r="C273" i="5"/>
  <c r="D273" i="5"/>
  <c r="F273" i="5"/>
  <c r="B274" i="5"/>
  <c r="C274" i="5"/>
  <c r="D274" i="5"/>
  <c r="F274" i="5"/>
  <c r="B275" i="5"/>
  <c r="C275" i="5"/>
  <c r="D275" i="5"/>
  <c r="F275" i="5"/>
  <c r="B276" i="5"/>
  <c r="C276" i="5"/>
  <c r="D276" i="5"/>
  <c r="F276" i="5"/>
  <c r="B277" i="5"/>
  <c r="C277" i="5"/>
  <c r="D277" i="5"/>
  <c r="F277" i="5"/>
  <c r="B278" i="5"/>
  <c r="C278" i="5"/>
  <c r="D278" i="5"/>
  <c r="F278" i="5"/>
  <c r="B279" i="5"/>
  <c r="C279" i="5"/>
  <c r="D279" i="5"/>
  <c r="F279" i="5"/>
  <c r="B280" i="5"/>
  <c r="C280" i="5"/>
  <c r="D280" i="5"/>
  <c r="F280" i="5"/>
  <c r="B281" i="5"/>
  <c r="C281" i="5"/>
  <c r="D281" i="5"/>
  <c r="F281" i="5"/>
  <c r="B282" i="5"/>
  <c r="C282" i="5"/>
  <c r="D282" i="5"/>
  <c r="F282" i="5"/>
  <c r="B283" i="5"/>
  <c r="C283" i="5"/>
  <c r="D283" i="5"/>
  <c r="F283" i="5"/>
  <c r="B284" i="5"/>
  <c r="C284" i="5"/>
  <c r="D284" i="5"/>
  <c r="F284" i="5"/>
  <c r="B285" i="5"/>
  <c r="C285" i="5"/>
  <c r="D285" i="5"/>
  <c r="F285" i="5"/>
  <c r="B286" i="5"/>
  <c r="C286" i="5"/>
  <c r="D286" i="5"/>
  <c r="F286" i="5"/>
  <c r="B287" i="5"/>
  <c r="C287" i="5"/>
  <c r="D287" i="5"/>
  <c r="F287" i="5"/>
  <c r="B288" i="5"/>
  <c r="C288" i="5"/>
  <c r="D288" i="5"/>
  <c r="F288" i="5"/>
  <c r="B289" i="5"/>
  <c r="C289" i="5"/>
  <c r="D289" i="5"/>
  <c r="F289" i="5"/>
  <c r="B290" i="5"/>
  <c r="C290" i="5"/>
  <c r="D290" i="5"/>
  <c r="F290" i="5"/>
  <c r="B291" i="5"/>
  <c r="C291" i="5"/>
  <c r="D291" i="5"/>
  <c r="F291" i="5"/>
  <c r="B292" i="5"/>
  <c r="C292" i="5"/>
  <c r="D292" i="5"/>
  <c r="F292" i="5"/>
  <c r="B293" i="5"/>
  <c r="C293" i="5"/>
  <c r="D293" i="5"/>
  <c r="F293" i="5"/>
  <c r="B294" i="5"/>
  <c r="C294" i="5"/>
  <c r="D294" i="5"/>
  <c r="F294" i="5"/>
  <c r="B295" i="5"/>
  <c r="C295" i="5"/>
  <c r="D295" i="5"/>
  <c r="F295" i="5"/>
  <c r="B296" i="5"/>
  <c r="C296" i="5"/>
  <c r="D296" i="5"/>
  <c r="F296" i="5"/>
  <c r="B297" i="5"/>
  <c r="C297" i="5"/>
  <c r="D297" i="5"/>
  <c r="F297" i="5"/>
  <c r="B298" i="5"/>
  <c r="C298" i="5"/>
  <c r="D298" i="5"/>
  <c r="F298" i="5"/>
  <c r="B299" i="5"/>
  <c r="C299" i="5"/>
  <c r="D299" i="5"/>
  <c r="F299" i="5"/>
  <c r="B300" i="5"/>
  <c r="C300" i="5"/>
  <c r="D300" i="5"/>
  <c r="F300" i="5"/>
  <c r="B301" i="5"/>
  <c r="C301" i="5"/>
  <c r="D301" i="5"/>
  <c r="F301" i="5"/>
  <c r="B302" i="5"/>
  <c r="C302" i="5"/>
  <c r="D302" i="5"/>
  <c r="F302" i="5"/>
  <c r="B303" i="5"/>
  <c r="C303" i="5"/>
  <c r="D303" i="5"/>
  <c r="F303" i="5"/>
  <c r="B304" i="5"/>
  <c r="C304" i="5"/>
  <c r="D304" i="5"/>
  <c r="F304" i="5"/>
  <c r="B305" i="5"/>
  <c r="C305" i="5"/>
  <c r="D305" i="5"/>
  <c r="F305" i="5"/>
  <c r="B306" i="5"/>
  <c r="C306" i="5"/>
  <c r="D306" i="5"/>
  <c r="F306" i="5"/>
  <c r="B307" i="5"/>
  <c r="C307" i="5"/>
  <c r="D307" i="5"/>
  <c r="F307" i="5"/>
  <c r="B308" i="5"/>
  <c r="C308" i="5"/>
  <c r="D308" i="5"/>
  <c r="F308" i="5"/>
  <c r="B309" i="5"/>
  <c r="C309" i="5"/>
  <c r="D309" i="5"/>
  <c r="F309" i="5"/>
  <c r="B310" i="5"/>
  <c r="C310" i="5"/>
  <c r="D310" i="5"/>
  <c r="F310" i="5"/>
  <c r="B311" i="5"/>
  <c r="C311" i="5"/>
  <c r="D311" i="5"/>
  <c r="F311" i="5"/>
  <c r="B312" i="5"/>
  <c r="C312" i="5"/>
  <c r="D312" i="5"/>
  <c r="F312" i="5"/>
  <c r="B313" i="5"/>
  <c r="C313" i="5"/>
  <c r="D313" i="5"/>
  <c r="F313" i="5"/>
  <c r="B314" i="5"/>
  <c r="C314" i="5"/>
  <c r="D314" i="5"/>
  <c r="F314" i="5"/>
  <c r="B315" i="5"/>
  <c r="C315" i="5"/>
  <c r="D315" i="5"/>
  <c r="F315" i="5"/>
  <c r="B316" i="5"/>
  <c r="C316" i="5"/>
  <c r="D316" i="5"/>
  <c r="F316" i="5"/>
  <c r="B317" i="5"/>
  <c r="C317" i="5"/>
  <c r="D317" i="5"/>
  <c r="F317" i="5"/>
  <c r="B318" i="5"/>
  <c r="C318" i="5"/>
  <c r="D318" i="5"/>
  <c r="F318" i="5"/>
  <c r="B319" i="5"/>
  <c r="C319" i="5"/>
  <c r="D319" i="5"/>
  <c r="F319" i="5"/>
  <c r="B320" i="5"/>
  <c r="C320" i="5"/>
  <c r="D320" i="5"/>
  <c r="F320" i="5"/>
  <c r="B321" i="5"/>
  <c r="C321" i="5"/>
  <c r="D321" i="5"/>
  <c r="F321" i="5"/>
  <c r="C322" i="5"/>
  <c r="D322" i="5"/>
  <c r="F322" i="5"/>
  <c r="B323" i="5"/>
  <c r="C323" i="5"/>
  <c r="D323" i="5"/>
  <c r="F323" i="5"/>
  <c r="B324" i="5"/>
  <c r="C324" i="5"/>
  <c r="D324" i="5"/>
  <c r="F324" i="5"/>
  <c r="B325" i="5"/>
  <c r="C325" i="5"/>
  <c r="D325" i="5"/>
  <c r="F325" i="5"/>
  <c r="B326" i="5"/>
  <c r="C326" i="5"/>
  <c r="D326" i="5"/>
  <c r="F326" i="5"/>
  <c r="B327" i="5"/>
  <c r="C327" i="5"/>
  <c r="D327" i="5"/>
  <c r="F327" i="5"/>
  <c r="B328" i="5"/>
  <c r="C328" i="5"/>
  <c r="D328" i="5"/>
  <c r="F328" i="5"/>
  <c r="B329" i="5"/>
  <c r="C329" i="5"/>
  <c r="D329" i="5"/>
  <c r="F329" i="5"/>
  <c r="B330" i="5"/>
  <c r="C330" i="5"/>
  <c r="D330" i="5"/>
  <c r="F330" i="5"/>
  <c r="B331" i="5"/>
  <c r="C331" i="5"/>
  <c r="D331" i="5"/>
  <c r="F331" i="5"/>
  <c r="B332" i="5"/>
  <c r="C332" i="5"/>
  <c r="D332" i="5"/>
  <c r="F332" i="5"/>
  <c r="B333" i="5"/>
  <c r="C333" i="5"/>
  <c r="D333" i="5"/>
  <c r="F333" i="5"/>
  <c r="B334" i="5"/>
  <c r="C334" i="5"/>
  <c r="D334" i="5"/>
  <c r="F334" i="5"/>
  <c r="B335" i="5"/>
  <c r="C335" i="5"/>
  <c r="D335" i="5"/>
  <c r="F335" i="5"/>
  <c r="B336" i="5"/>
  <c r="C336" i="5"/>
  <c r="D336" i="5"/>
  <c r="F336" i="5"/>
  <c r="B337" i="5"/>
  <c r="C337" i="5"/>
  <c r="D337" i="5"/>
  <c r="F337" i="5"/>
  <c r="B338" i="5"/>
  <c r="C338" i="5"/>
  <c r="D338" i="5"/>
  <c r="F338" i="5"/>
  <c r="B339" i="5"/>
  <c r="C339" i="5"/>
  <c r="D339" i="5"/>
  <c r="F339" i="5"/>
  <c r="B340" i="5"/>
  <c r="C340" i="5"/>
  <c r="D340" i="5"/>
  <c r="F340" i="5"/>
  <c r="B341" i="5"/>
  <c r="C341" i="5"/>
  <c r="D341" i="5"/>
  <c r="F341" i="5"/>
  <c r="B342" i="5"/>
  <c r="C342" i="5"/>
  <c r="D342" i="5"/>
  <c r="F342" i="5"/>
  <c r="B343" i="5"/>
  <c r="C343" i="5"/>
  <c r="D343" i="5"/>
  <c r="F343" i="5"/>
  <c r="B344" i="5"/>
  <c r="C344" i="5"/>
  <c r="D344" i="5"/>
  <c r="F344" i="5"/>
  <c r="B345" i="5"/>
  <c r="C345" i="5"/>
  <c r="D345" i="5"/>
  <c r="F345" i="5"/>
  <c r="B346" i="5"/>
  <c r="C346" i="5"/>
  <c r="D346" i="5"/>
  <c r="F346" i="5"/>
  <c r="B347" i="5"/>
  <c r="C347" i="5"/>
  <c r="D347" i="5"/>
  <c r="F347" i="5"/>
  <c r="B348" i="5"/>
  <c r="C348" i="5"/>
  <c r="D348" i="5"/>
  <c r="F348" i="5"/>
  <c r="B349" i="5"/>
  <c r="C349" i="5"/>
  <c r="D349" i="5"/>
  <c r="F349" i="5"/>
  <c r="B350" i="5"/>
  <c r="C350" i="5"/>
  <c r="D350" i="5"/>
  <c r="F350" i="5"/>
  <c r="B351" i="5"/>
  <c r="C351" i="5"/>
  <c r="D351" i="5"/>
  <c r="F351" i="5"/>
  <c r="B352" i="5"/>
  <c r="C352" i="5"/>
  <c r="D352" i="5"/>
  <c r="F352" i="5"/>
  <c r="B353" i="5"/>
  <c r="C353" i="5"/>
  <c r="D353" i="5"/>
  <c r="F353" i="5"/>
  <c r="B354" i="5"/>
  <c r="C354" i="5"/>
  <c r="D354" i="5"/>
  <c r="F354" i="5"/>
  <c r="B355" i="5"/>
  <c r="C355" i="5"/>
  <c r="D355" i="5"/>
  <c r="F355" i="5"/>
  <c r="B356" i="5"/>
  <c r="C356" i="5"/>
  <c r="D356" i="5"/>
  <c r="F356" i="5"/>
  <c r="B357" i="5"/>
  <c r="C357" i="5"/>
  <c r="D357" i="5"/>
  <c r="F357" i="5"/>
  <c r="B358" i="5"/>
  <c r="C358" i="5"/>
  <c r="D358" i="5"/>
  <c r="F358" i="5"/>
  <c r="B359" i="5"/>
  <c r="C359" i="5"/>
  <c r="D359" i="5"/>
  <c r="F359" i="5"/>
  <c r="B360" i="5"/>
  <c r="C360" i="5"/>
  <c r="D360" i="5"/>
  <c r="F360" i="5"/>
  <c r="B361" i="5"/>
  <c r="C361" i="5"/>
  <c r="D361" i="5"/>
  <c r="F361" i="5"/>
  <c r="B362" i="5"/>
  <c r="C362" i="5"/>
  <c r="D362" i="5"/>
  <c r="F362" i="5"/>
  <c r="B363" i="5"/>
  <c r="C363" i="5"/>
  <c r="D363" i="5"/>
  <c r="F363" i="5"/>
  <c r="B364" i="5"/>
  <c r="C364" i="5"/>
  <c r="D364" i="5"/>
  <c r="F364" i="5"/>
  <c r="B365" i="5"/>
  <c r="C365" i="5"/>
  <c r="D365" i="5"/>
  <c r="F365" i="5"/>
  <c r="B366" i="5"/>
  <c r="C366" i="5"/>
  <c r="D366" i="5"/>
  <c r="F366" i="5"/>
  <c r="B367" i="5"/>
  <c r="C367" i="5"/>
  <c r="D367" i="5"/>
  <c r="F367" i="5"/>
  <c r="B368" i="5"/>
  <c r="C368" i="5"/>
  <c r="D368" i="5"/>
  <c r="F368" i="5"/>
  <c r="B369" i="5"/>
  <c r="C369" i="5"/>
  <c r="D369" i="5"/>
  <c r="F369" i="5"/>
  <c r="B370" i="5"/>
  <c r="C370" i="5"/>
  <c r="D370" i="5"/>
  <c r="F370" i="5"/>
  <c r="B371" i="5"/>
  <c r="C371" i="5"/>
  <c r="D371" i="5"/>
  <c r="F371" i="5"/>
  <c r="B372" i="5"/>
  <c r="C372" i="5"/>
  <c r="D372" i="5"/>
  <c r="F372" i="5"/>
  <c r="B373" i="5"/>
  <c r="C373" i="5"/>
  <c r="D373" i="5"/>
  <c r="F373" i="5"/>
  <c r="B374" i="5"/>
  <c r="C374" i="5"/>
  <c r="D374" i="5"/>
  <c r="F374" i="5"/>
  <c r="B375" i="5"/>
  <c r="C375" i="5"/>
  <c r="D375" i="5"/>
  <c r="F375" i="5"/>
  <c r="B376" i="5"/>
  <c r="C376" i="5"/>
  <c r="D376" i="5"/>
  <c r="F376" i="5"/>
  <c r="B377" i="5"/>
  <c r="C377" i="5"/>
  <c r="D377" i="5"/>
  <c r="F377" i="5"/>
  <c r="B378" i="5"/>
  <c r="C378" i="5"/>
  <c r="D378" i="5"/>
  <c r="F378" i="5"/>
  <c r="B379" i="5"/>
  <c r="C379" i="5"/>
  <c r="D379" i="5"/>
  <c r="F379" i="5"/>
  <c r="B380" i="5"/>
  <c r="C380" i="5"/>
  <c r="D380" i="5"/>
  <c r="F380" i="5"/>
  <c r="B381" i="5"/>
  <c r="C381" i="5"/>
  <c r="D381" i="5"/>
  <c r="F381" i="5"/>
  <c r="B382" i="5"/>
  <c r="C382" i="5"/>
  <c r="D382" i="5"/>
  <c r="F382" i="5"/>
  <c r="F6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B40" i="2"/>
  <c r="C52" i="2"/>
  <c r="C51" i="2"/>
  <c r="C45" i="2"/>
  <c r="C46" i="2"/>
  <c r="F13" i="5"/>
  <c r="D9" i="5"/>
  <c r="F8" i="5"/>
  <c r="C50" i="2"/>
  <c r="C49" i="2"/>
  <c r="C48" i="2"/>
  <c r="C47" i="2"/>
  <c r="H29" i="2"/>
  <c r="D29" i="2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T15" i="3"/>
  <c r="S15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S110" i="4"/>
  <c r="S109" i="4"/>
  <c r="T110" i="4"/>
  <c r="T109" i="4"/>
  <c r="U110" i="4"/>
  <c r="U109" i="4"/>
  <c r="V110" i="4"/>
  <c r="V109" i="4"/>
  <c r="W110" i="4"/>
  <c r="W109" i="4"/>
  <c r="X110" i="4"/>
  <c r="X109" i="4"/>
  <c r="Y110" i="4"/>
  <c r="Y109" i="4"/>
  <c r="Z110" i="4"/>
  <c r="Z109" i="4"/>
  <c r="AA110" i="4"/>
  <c r="AA109" i="4"/>
  <c r="AB110" i="4"/>
  <c r="AB109" i="4"/>
  <c r="AC110" i="4"/>
  <c r="AC109" i="4"/>
  <c r="AD110" i="4"/>
  <c r="AD109" i="4"/>
  <c r="S116" i="4"/>
  <c r="S115" i="4"/>
  <c r="S122" i="4"/>
  <c r="S121" i="4"/>
  <c r="T122" i="4"/>
  <c r="T121" i="4"/>
  <c r="S128" i="4"/>
  <c r="S127" i="4"/>
  <c r="S134" i="4"/>
  <c r="S133" i="4"/>
  <c r="T134" i="4"/>
  <c r="T133" i="4"/>
  <c r="U134" i="4"/>
  <c r="U133" i="4"/>
  <c r="V134" i="4"/>
  <c r="V133" i="4"/>
  <c r="W134" i="4"/>
  <c r="W133" i="4"/>
  <c r="X134" i="4"/>
  <c r="X133" i="4"/>
  <c r="Y134" i="4"/>
  <c r="Y133" i="4"/>
  <c r="Z134" i="4"/>
  <c r="Z133" i="4"/>
  <c r="AA134" i="4"/>
  <c r="AA133" i="4"/>
  <c r="AB134" i="4"/>
  <c r="AB133" i="4"/>
  <c r="AC134" i="4"/>
  <c r="AC133" i="4"/>
  <c r="AD134" i="4"/>
  <c r="AD133" i="4"/>
  <c r="AE133" i="4"/>
  <c r="P19" i="3"/>
  <c r="S140" i="4"/>
  <c r="S139" i="4"/>
  <c r="T140" i="4"/>
  <c r="T139" i="4"/>
  <c r="U140" i="4"/>
  <c r="U139" i="4"/>
  <c r="V140" i="4"/>
  <c r="V139" i="4"/>
  <c r="W140" i="4"/>
  <c r="W139" i="4"/>
  <c r="X140" i="4"/>
  <c r="X139" i="4"/>
  <c r="Y140" i="4"/>
  <c r="Y139" i="4"/>
  <c r="Z140" i="4"/>
  <c r="Z139" i="4"/>
  <c r="AA140" i="4"/>
  <c r="AA139" i="4"/>
  <c r="AB140" i="4"/>
  <c r="AB139" i="4"/>
  <c r="AC140" i="4"/>
  <c r="AC139" i="4"/>
  <c r="AD140" i="4"/>
  <c r="AD139" i="4"/>
  <c r="AE139" i="4"/>
  <c r="P20" i="3"/>
  <c r="S146" i="4"/>
  <c r="S145" i="4"/>
  <c r="T146" i="4"/>
  <c r="T145" i="4"/>
  <c r="U146" i="4"/>
  <c r="U145" i="4"/>
  <c r="V146" i="4"/>
  <c r="V145" i="4"/>
  <c r="W146" i="4"/>
  <c r="W145" i="4"/>
  <c r="X146" i="4"/>
  <c r="X145" i="4"/>
  <c r="Y146" i="4"/>
  <c r="Y145" i="4"/>
  <c r="Z146" i="4"/>
  <c r="Z145" i="4"/>
  <c r="AA146" i="4"/>
  <c r="AA145" i="4"/>
  <c r="AB146" i="4"/>
  <c r="AB145" i="4"/>
  <c r="AC146" i="4"/>
  <c r="AC145" i="4"/>
  <c r="AD146" i="4"/>
  <c r="AD145" i="4"/>
  <c r="AE145" i="4"/>
  <c r="P21" i="3"/>
  <c r="P22" i="3"/>
  <c r="P23" i="3"/>
  <c r="P24" i="3"/>
  <c r="P25" i="3"/>
  <c r="S152" i="4"/>
  <c r="S151" i="4"/>
  <c r="T152" i="4"/>
  <c r="T151" i="4"/>
  <c r="U152" i="4"/>
  <c r="U151" i="4"/>
  <c r="V152" i="4"/>
  <c r="V151" i="4"/>
  <c r="W152" i="4"/>
  <c r="W151" i="4"/>
  <c r="X152" i="4"/>
  <c r="X151" i="4"/>
  <c r="Y152" i="4"/>
  <c r="Y151" i="4"/>
  <c r="Z152" i="4"/>
  <c r="Z151" i="4"/>
  <c r="AA152" i="4"/>
  <c r="AA151" i="4"/>
  <c r="AB152" i="4"/>
  <c r="AB151" i="4"/>
  <c r="AC152" i="4"/>
  <c r="AC151" i="4"/>
  <c r="AD152" i="4"/>
  <c r="AD151" i="4"/>
  <c r="AE151" i="4"/>
  <c r="P26" i="3"/>
  <c r="S158" i="4"/>
  <c r="S157" i="4"/>
  <c r="T158" i="4"/>
  <c r="T157" i="4"/>
  <c r="U158" i="4"/>
  <c r="U157" i="4"/>
  <c r="V158" i="4"/>
  <c r="V157" i="4"/>
  <c r="W158" i="4"/>
  <c r="W157" i="4"/>
  <c r="X158" i="4"/>
  <c r="X157" i="4"/>
  <c r="Y158" i="4"/>
  <c r="Y157" i="4"/>
  <c r="Z158" i="4"/>
  <c r="Z157" i="4"/>
  <c r="AA158" i="4"/>
  <c r="AA157" i="4"/>
  <c r="AB158" i="4"/>
  <c r="AB157" i="4"/>
  <c r="AC158" i="4"/>
  <c r="AC157" i="4"/>
  <c r="AD158" i="4"/>
  <c r="AD157" i="4"/>
  <c r="AE157" i="4"/>
  <c r="P27" i="3"/>
  <c r="S164" i="4"/>
  <c r="S163" i="4"/>
  <c r="T164" i="4"/>
  <c r="T163" i="4"/>
  <c r="U164" i="4"/>
  <c r="U163" i="4"/>
  <c r="V164" i="4"/>
  <c r="V163" i="4"/>
  <c r="W164" i="4"/>
  <c r="W163" i="4"/>
  <c r="X164" i="4"/>
  <c r="X163" i="4"/>
  <c r="Y164" i="4"/>
  <c r="Y163" i="4"/>
  <c r="Z164" i="4"/>
  <c r="Z163" i="4"/>
  <c r="AA164" i="4"/>
  <c r="AA163" i="4"/>
  <c r="AB164" i="4"/>
  <c r="AB163" i="4"/>
  <c r="AC164" i="4"/>
  <c r="AC163" i="4"/>
  <c r="AD164" i="4"/>
  <c r="AD163" i="4"/>
  <c r="AE163" i="4"/>
  <c r="P28" i="3"/>
  <c r="S170" i="4"/>
  <c r="S169" i="4"/>
  <c r="T170" i="4"/>
  <c r="T169" i="4"/>
  <c r="U170" i="4"/>
  <c r="U169" i="4"/>
  <c r="V170" i="4"/>
  <c r="V169" i="4"/>
  <c r="W170" i="4"/>
  <c r="W169" i="4"/>
  <c r="X170" i="4"/>
  <c r="X169" i="4"/>
  <c r="Y170" i="4"/>
  <c r="Y169" i="4"/>
  <c r="Z170" i="4"/>
  <c r="Z169" i="4"/>
  <c r="AA170" i="4"/>
  <c r="AA169" i="4"/>
  <c r="AB170" i="4"/>
  <c r="AB169" i="4"/>
  <c r="AC170" i="4"/>
  <c r="AC169" i="4"/>
  <c r="AD170" i="4"/>
  <c r="AD169" i="4"/>
  <c r="AE169" i="4"/>
  <c r="P29" i="3"/>
  <c r="S176" i="4"/>
  <c r="S175" i="4"/>
  <c r="T176" i="4"/>
  <c r="T175" i="4"/>
  <c r="U176" i="4"/>
  <c r="U175" i="4"/>
  <c r="V176" i="4"/>
  <c r="V175" i="4"/>
  <c r="W176" i="4"/>
  <c r="W175" i="4"/>
  <c r="X176" i="4"/>
  <c r="X175" i="4"/>
  <c r="Y176" i="4"/>
  <c r="Y175" i="4"/>
  <c r="Z176" i="4"/>
  <c r="Z175" i="4"/>
  <c r="AA176" i="4"/>
  <c r="AA175" i="4"/>
  <c r="AB176" i="4"/>
  <c r="AB175" i="4"/>
  <c r="AC176" i="4"/>
  <c r="AC175" i="4"/>
  <c r="AD176" i="4"/>
  <c r="AD175" i="4"/>
  <c r="AE175" i="4"/>
  <c r="P30" i="3"/>
  <c r="S182" i="4"/>
  <c r="S181" i="4"/>
  <c r="T182" i="4"/>
  <c r="T181" i="4"/>
  <c r="U182" i="4"/>
  <c r="U181" i="4"/>
  <c r="V182" i="4"/>
  <c r="V181" i="4"/>
  <c r="W182" i="4"/>
  <c r="W181" i="4"/>
  <c r="X182" i="4"/>
  <c r="X181" i="4"/>
  <c r="Y182" i="4"/>
  <c r="Y181" i="4"/>
  <c r="Z182" i="4"/>
  <c r="Z181" i="4"/>
  <c r="AA182" i="4"/>
  <c r="AA181" i="4"/>
  <c r="AB182" i="4"/>
  <c r="AB181" i="4"/>
  <c r="AC182" i="4"/>
  <c r="AC181" i="4"/>
  <c r="AD182" i="4"/>
  <c r="AD181" i="4"/>
  <c r="AE181" i="4"/>
  <c r="P31" i="3"/>
  <c r="S188" i="4"/>
  <c r="S187" i="4"/>
  <c r="T188" i="4"/>
  <c r="T187" i="4"/>
  <c r="U188" i="4"/>
  <c r="U187" i="4"/>
  <c r="V188" i="4"/>
  <c r="V187" i="4"/>
  <c r="W188" i="4"/>
  <c r="W187" i="4"/>
  <c r="X188" i="4"/>
  <c r="X187" i="4"/>
  <c r="Y188" i="4"/>
  <c r="Y187" i="4"/>
  <c r="Z188" i="4"/>
  <c r="Z187" i="4"/>
  <c r="AA188" i="4"/>
  <c r="AA187" i="4"/>
  <c r="AB188" i="4"/>
  <c r="AB187" i="4"/>
  <c r="AC188" i="4"/>
  <c r="AC187" i="4"/>
  <c r="AD188" i="4"/>
  <c r="AD187" i="4"/>
  <c r="AE187" i="4"/>
  <c r="P32" i="3"/>
  <c r="S194" i="4"/>
  <c r="S193" i="4"/>
  <c r="T194" i="4"/>
  <c r="T193" i="4"/>
  <c r="U194" i="4"/>
  <c r="U193" i="4"/>
  <c r="V194" i="4"/>
  <c r="V193" i="4"/>
  <c r="W194" i="4"/>
  <c r="W193" i="4"/>
  <c r="X194" i="4"/>
  <c r="X193" i="4"/>
  <c r="Y194" i="4"/>
  <c r="Y193" i="4"/>
  <c r="Z194" i="4"/>
  <c r="Z193" i="4"/>
  <c r="AA194" i="4"/>
  <c r="AA193" i="4"/>
  <c r="AB194" i="4"/>
  <c r="AB193" i="4"/>
  <c r="AC194" i="4"/>
  <c r="AC193" i="4"/>
  <c r="AD194" i="4"/>
  <c r="AD193" i="4"/>
  <c r="AE193" i="4"/>
  <c r="P33" i="3"/>
  <c r="S200" i="4"/>
  <c r="S199" i="4"/>
  <c r="T200" i="4"/>
  <c r="T199" i="4"/>
  <c r="U200" i="4"/>
  <c r="U199" i="4"/>
  <c r="V200" i="4"/>
  <c r="V199" i="4"/>
  <c r="W200" i="4"/>
  <c r="W199" i="4"/>
  <c r="X200" i="4"/>
  <c r="X199" i="4"/>
  <c r="Y200" i="4"/>
  <c r="Y199" i="4"/>
  <c r="Z200" i="4"/>
  <c r="Z199" i="4"/>
  <c r="AA200" i="4"/>
  <c r="AA199" i="4"/>
  <c r="AB200" i="4"/>
  <c r="AB199" i="4"/>
  <c r="AC200" i="4"/>
  <c r="AC199" i="4"/>
  <c r="AD200" i="4"/>
  <c r="AD199" i="4"/>
  <c r="AE199" i="4"/>
  <c r="P34" i="3"/>
  <c r="S206" i="4"/>
  <c r="S205" i="4"/>
  <c r="T206" i="4"/>
  <c r="T205" i="4"/>
  <c r="U206" i="4"/>
  <c r="U205" i="4"/>
  <c r="V206" i="4"/>
  <c r="V205" i="4"/>
  <c r="W206" i="4"/>
  <c r="W205" i="4"/>
  <c r="X206" i="4"/>
  <c r="X205" i="4"/>
  <c r="Y206" i="4"/>
  <c r="Y205" i="4"/>
  <c r="Z206" i="4"/>
  <c r="Z205" i="4"/>
  <c r="AA206" i="4"/>
  <c r="AA205" i="4"/>
  <c r="AB206" i="4"/>
  <c r="AB205" i="4"/>
  <c r="AC206" i="4"/>
  <c r="AC205" i="4"/>
  <c r="AD206" i="4"/>
  <c r="AD205" i="4"/>
  <c r="AE205" i="4"/>
  <c r="P35" i="3"/>
  <c r="S212" i="4"/>
  <c r="S211" i="4"/>
  <c r="T212" i="4"/>
  <c r="T211" i="4"/>
  <c r="U212" i="4"/>
  <c r="U211" i="4"/>
  <c r="V212" i="4"/>
  <c r="V211" i="4"/>
  <c r="W212" i="4"/>
  <c r="W211" i="4"/>
  <c r="X212" i="4"/>
  <c r="X211" i="4"/>
  <c r="Y212" i="4"/>
  <c r="Y211" i="4"/>
  <c r="Z212" i="4"/>
  <c r="Z211" i="4"/>
  <c r="AA212" i="4"/>
  <c r="AA211" i="4"/>
  <c r="AB212" i="4"/>
  <c r="AB211" i="4"/>
  <c r="AC212" i="4"/>
  <c r="AC211" i="4"/>
  <c r="AD212" i="4"/>
  <c r="AD211" i="4"/>
  <c r="AE211" i="4"/>
  <c r="P36" i="3"/>
  <c r="S218" i="4"/>
  <c r="S217" i="4"/>
  <c r="T218" i="4"/>
  <c r="T217" i="4"/>
  <c r="U218" i="4"/>
  <c r="U217" i="4"/>
  <c r="V218" i="4"/>
  <c r="V217" i="4"/>
  <c r="W218" i="4"/>
  <c r="W217" i="4"/>
  <c r="X218" i="4"/>
  <c r="X217" i="4"/>
  <c r="Y218" i="4"/>
  <c r="Y217" i="4"/>
  <c r="Z218" i="4"/>
  <c r="Z217" i="4"/>
  <c r="AA218" i="4"/>
  <c r="AA217" i="4"/>
  <c r="AB218" i="4"/>
  <c r="AB217" i="4"/>
  <c r="AC218" i="4"/>
  <c r="AC217" i="4"/>
  <c r="AD218" i="4"/>
  <c r="AD217" i="4"/>
  <c r="AE217" i="4"/>
  <c r="P37" i="3"/>
  <c r="S224" i="4"/>
  <c r="S223" i="4"/>
  <c r="T224" i="4"/>
  <c r="T223" i="4"/>
  <c r="U224" i="4"/>
  <c r="U223" i="4"/>
  <c r="V224" i="4"/>
  <c r="V223" i="4"/>
  <c r="W224" i="4"/>
  <c r="W223" i="4"/>
  <c r="X224" i="4"/>
  <c r="X223" i="4"/>
  <c r="Y224" i="4"/>
  <c r="Y223" i="4"/>
  <c r="Z224" i="4"/>
  <c r="Z223" i="4"/>
  <c r="AA224" i="4"/>
  <c r="AA223" i="4"/>
  <c r="AB224" i="4"/>
  <c r="AB223" i="4"/>
  <c r="AC224" i="4"/>
  <c r="AC223" i="4"/>
  <c r="AD224" i="4"/>
  <c r="AD223" i="4"/>
  <c r="AE223" i="4"/>
  <c r="P38" i="3"/>
  <c r="S230" i="4"/>
  <c r="S229" i="4"/>
  <c r="T230" i="4"/>
  <c r="T229" i="4"/>
  <c r="U230" i="4"/>
  <c r="U229" i="4"/>
  <c r="V230" i="4"/>
  <c r="V229" i="4"/>
  <c r="W230" i="4"/>
  <c r="W229" i="4"/>
  <c r="X230" i="4"/>
  <c r="X229" i="4"/>
  <c r="Y230" i="4"/>
  <c r="Y229" i="4"/>
  <c r="Z230" i="4"/>
  <c r="Z229" i="4"/>
  <c r="AA230" i="4"/>
  <c r="AA229" i="4"/>
  <c r="AB230" i="4"/>
  <c r="AB229" i="4"/>
  <c r="AC230" i="4"/>
  <c r="AC229" i="4"/>
  <c r="AD230" i="4"/>
  <c r="AD229" i="4"/>
  <c r="AE229" i="4"/>
  <c r="P39" i="3"/>
  <c r="S236" i="4"/>
  <c r="S235" i="4"/>
  <c r="T236" i="4"/>
  <c r="T235" i="4"/>
  <c r="U236" i="4"/>
  <c r="U235" i="4"/>
  <c r="V236" i="4"/>
  <c r="V235" i="4"/>
  <c r="W236" i="4"/>
  <c r="W235" i="4"/>
  <c r="X236" i="4"/>
  <c r="X235" i="4"/>
  <c r="Y236" i="4"/>
  <c r="Y235" i="4"/>
  <c r="Z236" i="4"/>
  <c r="Z235" i="4"/>
  <c r="AA236" i="4"/>
  <c r="AA235" i="4"/>
  <c r="AB236" i="4"/>
  <c r="AB235" i="4"/>
  <c r="AC236" i="4"/>
  <c r="AC235" i="4"/>
  <c r="AD236" i="4"/>
  <c r="AD235" i="4"/>
  <c r="AE235" i="4"/>
  <c r="P40" i="3"/>
  <c r="S242" i="4"/>
  <c r="S241" i="4"/>
  <c r="T242" i="4"/>
  <c r="T241" i="4"/>
  <c r="U242" i="4"/>
  <c r="U241" i="4"/>
  <c r="V242" i="4"/>
  <c r="V241" i="4"/>
  <c r="W242" i="4"/>
  <c r="W241" i="4"/>
  <c r="X242" i="4"/>
  <c r="X241" i="4"/>
  <c r="Y242" i="4"/>
  <c r="Y241" i="4"/>
  <c r="Z242" i="4"/>
  <c r="Z241" i="4"/>
  <c r="AA242" i="4"/>
  <c r="AA241" i="4"/>
  <c r="AB242" i="4"/>
  <c r="AB241" i="4"/>
  <c r="AC242" i="4"/>
  <c r="AC241" i="4"/>
  <c r="AD242" i="4"/>
  <c r="AD241" i="4"/>
  <c r="AE241" i="4"/>
  <c r="P41" i="3"/>
  <c r="S248" i="4"/>
  <c r="S247" i="4"/>
  <c r="T248" i="4"/>
  <c r="T247" i="4"/>
  <c r="U248" i="4"/>
  <c r="U247" i="4"/>
  <c r="V248" i="4"/>
  <c r="V247" i="4"/>
  <c r="W248" i="4"/>
  <c r="W247" i="4"/>
  <c r="X248" i="4"/>
  <c r="X247" i="4"/>
  <c r="Y248" i="4"/>
  <c r="Y247" i="4"/>
  <c r="Z248" i="4"/>
  <c r="Z247" i="4"/>
  <c r="AA248" i="4"/>
  <c r="AA247" i="4"/>
  <c r="AB248" i="4"/>
  <c r="AB247" i="4"/>
  <c r="AC248" i="4"/>
  <c r="AC247" i="4"/>
  <c r="AD248" i="4"/>
  <c r="AD247" i="4"/>
  <c r="AE247" i="4"/>
  <c r="P42" i="3"/>
  <c r="S254" i="4"/>
  <c r="S253" i="4"/>
  <c r="T254" i="4"/>
  <c r="T253" i="4"/>
  <c r="U254" i="4"/>
  <c r="U253" i="4"/>
  <c r="V254" i="4"/>
  <c r="V253" i="4"/>
  <c r="W254" i="4"/>
  <c r="W253" i="4"/>
  <c r="X254" i="4"/>
  <c r="X253" i="4"/>
  <c r="Y254" i="4"/>
  <c r="Y253" i="4"/>
  <c r="Z254" i="4"/>
  <c r="Z253" i="4"/>
  <c r="AA254" i="4"/>
  <c r="AA253" i="4"/>
  <c r="AB254" i="4"/>
  <c r="AB253" i="4"/>
  <c r="AC254" i="4"/>
  <c r="AC253" i="4"/>
  <c r="AD254" i="4"/>
  <c r="AD253" i="4"/>
  <c r="AE253" i="4"/>
  <c r="P43" i="3"/>
  <c r="S260" i="4"/>
  <c r="S259" i="4"/>
  <c r="T260" i="4"/>
  <c r="T259" i="4"/>
  <c r="U260" i="4"/>
  <c r="U259" i="4"/>
  <c r="V260" i="4"/>
  <c r="V259" i="4"/>
  <c r="W260" i="4"/>
  <c r="W259" i="4"/>
  <c r="X260" i="4"/>
  <c r="X259" i="4"/>
  <c r="Y260" i="4"/>
  <c r="Y259" i="4"/>
  <c r="Z260" i="4"/>
  <c r="Z259" i="4"/>
  <c r="AA260" i="4"/>
  <c r="AA259" i="4"/>
  <c r="AB260" i="4"/>
  <c r="AB259" i="4"/>
  <c r="AC260" i="4"/>
  <c r="AC259" i="4"/>
  <c r="AD260" i="4"/>
  <c r="AD259" i="4"/>
  <c r="S266" i="4"/>
  <c r="S265" i="4"/>
  <c r="T266" i="4"/>
  <c r="T265" i="4"/>
  <c r="U266" i="4"/>
  <c r="U265" i="4"/>
  <c r="V266" i="4"/>
  <c r="V265" i="4"/>
  <c r="W266" i="4"/>
  <c r="W265" i="4"/>
  <c r="X266" i="4"/>
  <c r="X265" i="4"/>
  <c r="Y266" i="4"/>
  <c r="Y265" i="4"/>
  <c r="Z266" i="4"/>
  <c r="Z265" i="4"/>
  <c r="AA266" i="4"/>
  <c r="AA265" i="4"/>
  <c r="AB266" i="4"/>
  <c r="AB265" i="4"/>
  <c r="AC266" i="4"/>
  <c r="AC265" i="4"/>
  <c r="AD266" i="4"/>
  <c r="AD265" i="4"/>
  <c r="S280" i="4"/>
  <c r="S279" i="4"/>
  <c r="T280" i="4"/>
  <c r="T279" i="4"/>
  <c r="S286" i="4"/>
  <c r="S285" i="4"/>
  <c r="S292" i="4"/>
  <c r="S291" i="4"/>
  <c r="T292" i="4"/>
  <c r="T291" i="4"/>
  <c r="S298" i="4"/>
  <c r="S297" i="4"/>
  <c r="T298" i="4"/>
  <c r="T297" i="4"/>
  <c r="U298" i="4"/>
  <c r="U297" i="4"/>
  <c r="V298" i="4"/>
  <c r="V297" i="4"/>
  <c r="W298" i="4"/>
  <c r="W297" i="4"/>
  <c r="X298" i="4"/>
  <c r="X297" i="4"/>
  <c r="Y298" i="4"/>
  <c r="Y297" i="4"/>
  <c r="Z298" i="4"/>
  <c r="Z297" i="4"/>
  <c r="AA298" i="4"/>
  <c r="AA297" i="4"/>
  <c r="AB298" i="4"/>
  <c r="AB297" i="4"/>
  <c r="AC298" i="4"/>
  <c r="AC297" i="4"/>
  <c r="AD298" i="4"/>
  <c r="AD297" i="4"/>
  <c r="E270" i="4"/>
  <c r="H348" i="4"/>
  <c r="H347" i="4"/>
  <c r="E303" i="4"/>
  <c r="H353" i="4"/>
  <c r="H352" i="4"/>
  <c r="AI116" i="4"/>
  <c r="AI115" i="4"/>
  <c r="AJ116" i="4"/>
  <c r="AJ115" i="4"/>
  <c r="AK116" i="4"/>
  <c r="AK115" i="4"/>
  <c r="AL116" i="4"/>
  <c r="AL115" i="4"/>
  <c r="AM116" i="4"/>
  <c r="AM115" i="4"/>
  <c r="AN116" i="4"/>
  <c r="AN115" i="4"/>
  <c r="AO116" i="4"/>
  <c r="AO115" i="4"/>
  <c r="AP116" i="4"/>
  <c r="AP115" i="4"/>
  <c r="AQ116" i="4"/>
  <c r="AQ115" i="4"/>
  <c r="AR116" i="4"/>
  <c r="AR115" i="4"/>
  <c r="AS116" i="4"/>
  <c r="AS115" i="4"/>
  <c r="AT116" i="4"/>
  <c r="AT115" i="4"/>
  <c r="AI122" i="4"/>
  <c r="AI121" i="4"/>
  <c r="AJ122" i="4"/>
  <c r="AJ121" i="4"/>
  <c r="AK122" i="4"/>
  <c r="AK121" i="4"/>
  <c r="AL122" i="4"/>
  <c r="AL121" i="4"/>
  <c r="AM122" i="4"/>
  <c r="AM121" i="4"/>
  <c r="AN122" i="4"/>
  <c r="AN121" i="4"/>
  <c r="AO122" i="4"/>
  <c r="AO121" i="4"/>
  <c r="AP122" i="4"/>
  <c r="AP121" i="4"/>
  <c r="AQ122" i="4"/>
  <c r="AQ121" i="4"/>
  <c r="AR122" i="4"/>
  <c r="AR121" i="4"/>
  <c r="AS122" i="4"/>
  <c r="AS121" i="4"/>
  <c r="AT122" i="4"/>
  <c r="AT121" i="4"/>
  <c r="AU121" i="4"/>
  <c r="AI128" i="4"/>
  <c r="AI127" i="4"/>
  <c r="AJ128" i="4"/>
  <c r="AJ127" i="4"/>
  <c r="AK128" i="4"/>
  <c r="AK127" i="4"/>
  <c r="AL128" i="4"/>
  <c r="AL127" i="4"/>
  <c r="AM128" i="4"/>
  <c r="AM127" i="4"/>
  <c r="AN128" i="4"/>
  <c r="AN127" i="4"/>
  <c r="AO128" i="4"/>
  <c r="AO127" i="4"/>
  <c r="AP128" i="4"/>
  <c r="AP127" i="4"/>
  <c r="AQ128" i="4"/>
  <c r="AQ127" i="4"/>
  <c r="AR128" i="4"/>
  <c r="AR127" i="4"/>
  <c r="AS128" i="4"/>
  <c r="AS127" i="4"/>
  <c r="AT128" i="4"/>
  <c r="AT127" i="4"/>
  <c r="AI134" i="4"/>
  <c r="AI133" i="4"/>
  <c r="AJ134" i="4"/>
  <c r="AJ133" i="4"/>
  <c r="AK134" i="4"/>
  <c r="AK133" i="4"/>
  <c r="AL134" i="4"/>
  <c r="AL133" i="4"/>
  <c r="AM134" i="4"/>
  <c r="AM133" i="4"/>
  <c r="AN134" i="4"/>
  <c r="AN133" i="4"/>
  <c r="AO134" i="4"/>
  <c r="AO133" i="4"/>
  <c r="AP134" i="4"/>
  <c r="AP133" i="4"/>
  <c r="AQ134" i="4"/>
  <c r="AQ133" i="4"/>
  <c r="AR134" i="4"/>
  <c r="AR133" i="4"/>
  <c r="AS134" i="4"/>
  <c r="AS133" i="4"/>
  <c r="AT134" i="4"/>
  <c r="AT133" i="4"/>
  <c r="AU133" i="4"/>
  <c r="AI140" i="4"/>
  <c r="AI139" i="4"/>
  <c r="AJ140" i="4"/>
  <c r="AJ139" i="4"/>
  <c r="AK140" i="4"/>
  <c r="AK139" i="4"/>
  <c r="AL140" i="4"/>
  <c r="AL139" i="4"/>
  <c r="AM140" i="4"/>
  <c r="AM139" i="4"/>
  <c r="AN140" i="4"/>
  <c r="AN139" i="4"/>
  <c r="AO140" i="4"/>
  <c r="AO139" i="4"/>
  <c r="AP140" i="4"/>
  <c r="AP139" i="4"/>
  <c r="AQ140" i="4"/>
  <c r="AQ139" i="4"/>
  <c r="AR140" i="4"/>
  <c r="AR139" i="4"/>
  <c r="AS140" i="4"/>
  <c r="AS139" i="4"/>
  <c r="AT140" i="4"/>
  <c r="AT139" i="4"/>
  <c r="AI146" i="4"/>
  <c r="AI145" i="4"/>
  <c r="AJ146" i="4"/>
  <c r="AJ145" i="4"/>
  <c r="AK146" i="4"/>
  <c r="AK145" i="4"/>
  <c r="AL146" i="4"/>
  <c r="AL145" i="4"/>
  <c r="AM146" i="4"/>
  <c r="AM145" i="4"/>
  <c r="AN146" i="4"/>
  <c r="AN145" i="4"/>
  <c r="AO146" i="4"/>
  <c r="AO145" i="4"/>
  <c r="AP146" i="4"/>
  <c r="AP145" i="4"/>
  <c r="AQ146" i="4"/>
  <c r="AQ145" i="4"/>
  <c r="AR146" i="4"/>
  <c r="AR145" i="4"/>
  <c r="AS146" i="4"/>
  <c r="AS145" i="4"/>
  <c r="AT146" i="4"/>
  <c r="AT145" i="4"/>
  <c r="AU145" i="4"/>
  <c r="AI152" i="4"/>
  <c r="AI151" i="4"/>
  <c r="AJ152" i="4"/>
  <c r="AJ151" i="4"/>
  <c r="AK152" i="4"/>
  <c r="AK151" i="4"/>
  <c r="AL152" i="4"/>
  <c r="AL151" i="4"/>
  <c r="AM152" i="4"/>
  <c r="AM151" i="4"/>
  <c r="AN152" i="4"/>
  <c r="AN151" i="4"/>
  <c r="AO152" i="4"/>
  <c r="AO151" i="4"/>
  <c r="AP152" i="4"/>
  <c r="AP151" i="4"/>
  <c r="AQ152" i="4"/>
  <c r="AQ151" i="4"/>
  <c r="AR152" i="4"/>
  <c r="AR151" i="4"/>
  <c r="AS152" i="4"/>
  <c r="AS151" i="4"/>
  <c r="AT152" i="4"/>
  <c r="AT151" i="4"/>
  <c r="AI158" i="4"/>
  <c r="AI157" i="4"/>
  <c r="AJ158" i="4"/>
  <c r="AJ157" i="4"/>
  <c r="AK158" i="4"/>
  <c r="AK157" i="4"/>
  <c r="AL158" i="4"/>
  <c r="AL157" i="4"/>
  <c r="AM158" i="4"/>
  <c r="AM157" i="4"/>
  <c r="AN158" i="4"/>
  <c r="AN157" i="4"/>
  <c r="AO158" i="4"/>
  <c r="AO157" i="4"/>
  <c r="AP158" i="4"/>
  <c r="AP157" i="4"/>
  <c r="AQ158" i="4"/>
  <c r="AQ157" i="4"/>
  <c r="AR158" i="4"/>
  <c r="AR157" i="4"/>
  <c r="AS158" i="4"/>
  <c r="AS157" i="4"/>
  <c r="AT158" i="4"/>
  <c r="AT157" i="4"/>
  <c r="AI164" i="4"/>
  <c r="AI163" i="4"/>
  <c r="AJ164" i="4"/>
  <c r="AJ163" i="4"/>
  <c r="AI170" i="4"/>
  <c r="AI169" i="4"/>
  <c r="AJ170" i="4"/>
  <c r="AJ169" i="4"/>
  <c r="AK170" i="4"/>
  <c r="AK169" i="4"/>
  <c r="AL170" i="4"/>
  <c r="AL169" i="4"/>
  <c r="AM170" i="4"/>
  <c r="AM169" i="4"/>
  <c r="AN170" i="4"/>
  <c r="AN169" i="4"/>
  <c r="AO170" i="4"/>
  <c r="AO169" i="4"/>
  <c r="AP170" i="4"/>
  <c r="AP169" i="4"/>
  <c r="AQ170" i="4"/>
  <c r="AQ169" i="4"/>
  <c r="AR170" i="4"/>
  <c r="AR169" i="4"/>
  <c r="AS170" i="4"/>
  <c r="AS169" i="4"/>
  <c r="AT170" i="4"/>
  <c r="AT169" i="4"/>
  <c r="AI176" i="4"/>
  <c r="AI175" i="4"/>
  <c r="AI182" i="4"/>
  <c r="AI181" i="4"/>
  <c r="AJ182" i="4"/>
  <c r="AJ181" i="4"/>
  <c r="AK182" i="4"/>
  <c r="AK181" i="4"/>
  <c r="AL182" i="4"/>
  <c r="AL181" i="4"/>
  <c r="AM182" i="4"/>
  <c r="AM181" i="4"/>
  <c r="AN182" i="4"/>
  <c r="AN181" i="4"/>
  <c r="AO182" i="4"/>
  <c r="AO181" i="4"/>
  <c r="AP182" i="4"/>
  <c r="AP181" i="4"/>
  <c r="AQ182" i="4"/>
  <c r="AQ181" i="4"/>
  <c r="AR182" i="4"/>
  <c r="AR181" i="4"/>
  <c r="AS182" i="4"/>
  <c r="AS181" i="4"/>
  <c r="AT182" i="4"/>
  <c r="AT181" i="4"/>
  <c r="AI188" i="4"/>
  <c r="AI187" i="4"/>
  <c r="AJ188" i="4"/>
  <c r="AJ187" i="4"/>
  <c r="AK188" i="4"/>
  <c r="AK187" i="4"/>
  <c r="AL188" i="4"/>
  <c r="AL187" i="4"/>
  <c r="AM188" i="4"/>
  <c r="AM187" i="4"/>
  <c r="AN188" i="4"/>
  <c r="AN187" i="4"/>
  <c r="AO188" i="4"/>
  <c r="AO187" i="4"/>
  <c r="AP188" i="4"/>
  <c r="AP187" i="4"/>
  <c r="AQ188" i="4"/>
  <c r="AQ187" i="4"/>
  <c r="AR188" i="4"/>
  <c r="AR187" i="4"/>
  <c r="AS188" i="4"/>
  <c r="AS187" i="4"/>
  <c r="AT188" i="4"/>
  <c r="AT187" i="4"/>
  <c r="AU187" i="4"/>
  <c r="AI194" i="4"/>
  <c r="AI193" i="4"/>
  <c r="AJ194" i="4"/>
  <c r="AJ193" i="4"/>
  <c r="AK194" i="4"/>
  <c r="AK193" i="4"/>
  <c r="AL194" i="4"/>
  <c r="AL193" i="4"/>
  <c r="AM194" i="4"/>
  <c r="AM193" i="4"/>
  <c r="AN194" i="4"/>
  <c r="AN193" i="4"/>
  <c r="AO194" i="4"/>
  <c r="AO193" i="4"/>
  <c r="AP194" i="4"/>
  <c r="AP193" i="4"/>
  <c r="AQ194" i="4"/>
  <c r="AQ193" i="4"/>
  <c r="AR194" i="4"/>
  <c r="AR193" i="4"/>
  <c r="AS194" i="4"/>
  <c r="AS193" i="4"/>
  <c r="AT194" i="4"/>
  <c r="AT193" i="4"/>
  <c r="AI200" i="4"/>
  <c r="AI199" i="4"/>
  <c r="AJ200" i="4"/>
  <c r="AJ199" i="4"/>
  <c r="AK200" i="4"/>
  <c r="AK199" i="4"/>
  <c r="AL200" i="4"/>
  <c r="AL199" i="4"/>
  <c r="AM200" i="4"/>
  <c r="AM199" i="4"/>
  <c r="AN200" i="4"/>
  <c r="AN199" i="4"/>
  <c r="AO200" i="4"/>
  <c r="AO199" i="4"/>
  <c r="AP200" i="4"/>
  <c r="AP199" i="4"/>
  <c r="AQ200" i="4"/>
  <c r="AQ199" i="4"/>
  <c r="AR200" i="4"/>
  <c r="AR199" i="4"/>
  <c r="AS200" i="4"/>
  <c r="AS199" i="4"/>
  <c r="AT200" i="4"/>
  <c r="AT199" i="4"/>
  <c r="AU199" i="4"/>
  <c r="AI206" i="4"/>
  <c r="AI205" i="4"/>
  <c r="AJ206" i="4"/>
  <c r="AJ205" i="4"/>
  <c r="AK206" i="4"/>
  <c r="AK205" i="4"/>
  <c r="AL206" i="4"/>
  <c r="AL205" i="4"/>
  <c r="AM206" i="4"/>
  <c r="AM205" i="4"/>
  <c r="AN206" i="4"/>
  <c r="AN205" i="4"/>
  <c r="AO206" i="4"/>
  <c r="AO205" i="4"/>
  <c r="AP206" i="4"/>
  <c r="AP205" i="4"/>
  <c r="AQ206" i="4"/>
  <c r="AQ205" i="4"/>
  <c r="AR206" i="4"/>
  <c r="AR205" i="4"/>
  <c r="AS206" i="4"/>
  <c r="AS205" i="4"/>
  <c r="AT206" i="4"/>
  <c r="AT205" i="4"/>
  <c r="AI212" i="4"/>
  <c r="AI211" i="4"/>
  <c r="AJ212" i="4"/>
  <c r="AJ211" i="4"/>
  <c r="AK212" i="4"/>
  <c r="AK211" i="4"/>
  <c r="AL212" i="4"/>
  <c r="AL211" i="4"/>
  <c r="AM212" i="4"/>
  <c r="AM211" i="4"/>
  <c r="AN212" i="4"/>
  <c r="AN211" i="4"/>
  <c r="AO212" i="4"/>
  <c r="AO211" i="4"/>
  <c r="AP212" i="4"/>
  <c r="AP211" i="4"/>
  <c r="AQ212" i="4"/>
  <c r="AQ211" i="4"/>
  <c r="AR212" i="4"/>
  <c r="AR211" i="4"/>
  <c r="AS212" i="4"/>
  <c r="AS211" i="4"/>
  <c r="AT212" i="4"/>
  <c r="AT211" i="4"/>
  <c r="AU211" i="4"/>
  <c r="AI218" i="4"/>
  <c r="AI217" i="4"/>
  <c r="AJ218" i="4"/>
  <c r="AJ217" i="4"/>
  <c r="AK218" i="4"/>
  <c r="AK217" i="4"/>
  <c r="AL218" i="4"/>
  <c r="AL217" i="4"/>
  <c r="AM218" i="4"/>
  <c r="AM217" i="4"/>
  <c r="AN218" i="4"/>
  <c r="AN217" i="4"/>
  <c r="AO218" i="4"/>
  <c r="AO217" i="4"/>
  <c r="AP218" i="4"/>
  <c r="AP217" i="4"/>
  <c r="AQ218" i="4"/>
  <c r="AQ217" i="4"/>
  <c r="AR218" i="4"/>
  <c r="AR217" i="4"/>
  <c r="AS218" i="4"/>
  <c r="AS217" i="4"/>
  <c r="AT218" i="4"/>
  <c r="AT217" i="4"/>
  <c r="AI224" i="4"/>
  <c r="AI223" i="4"/>
  <c r="AJ224" i="4"/>
  <c r="AJ223" i="4"/>
  <c r="AK224" i="4"/>
  <c r="AK223" i="4"/>
  <c r="AL224" i="4"/>
  <c r="AL223" i="4"/>
  <c r="AM224" i="4"/>
  <c r="AM223" i="4"/>
  <c r="AN224" i="4"/>
  <c r="AN223" i="4"/>
  <c r="AO224" i="4"/>
  <c r="AO223" i="4"/>
  <c r="AP224" i="4"/>
  <c r="AP223" i="4"/>
  <c r="AQ224" i="4"/>
  <c r="AQ223" i="4"/>
  <c r="AR224" i="4"/>
  <c r="AR223" i="4"/>
  <c r="AS224" i="4"/>
  <c r="AS223" i="4"/>
  <c r="AT224" i="4"/>
  <c r="AT223" i="4"/>
  <c r="AU223" i="4"/>
  <c r="AI230" i="4"/>
  <c r="AI229" i="4"/>
  <c r="AJ230" i="4"/>
  <c r="AJ229" i="4"/>
  <c r="AK230" i="4"/>
  <c r="AK229" i="4"/>
  <c r="AL230" i="4"/>
  <c r="AL229" i="4"/>
  <c r="AM230" i="4"/>
  <c r="AM229" i="4"/>
  <c r="AN230" i="4"/>
  <c r="AN229" i="4"/>
  <c r="AO230" i="4"/>
  <c r="AO229" i="4"/>
  <c r="AP230" i="4"/>
  <c r="AP229" i="4"/>
  <c r="AQ230" i="4"/>
  <c r="AQ229" i="4"/>
  <c r="AR230" i="4"/>
  <c r="AR229" i="4"/>
  <c r="AS230" i="4"/>
  <c r="AS229" i="4"/>
  <c r="AT230" i="4"/>
  <c r="AT229" i="4"/>
  <c r="AI236" i="4"/>
  <c r="AI235" i="4"/>
  <c r="AJ236" i="4"/>
  <c r="AJ235" i="4"/>
  <c r="AK236" i="4"/>
  <c r="AK235" i="4"/>
  <c r="AL236" i="4"/>
  <c r="AL235" i="4"/>
  <c r="AM236" i="4"/>
  <c r="AM235" i="4"/>
  <c r="AN236" i="4"/>
  <c r="AN235" i="4"/>
  <c r="AO236" i="4"/>
  <c r="AO235" i="4"/>
  <c r="AP236" i="4"/>
  <c r="AP235" i="4"/>
  <c r="AQ236" i="4"/>
  <c r="AQ235" i="4"/>
  <c r="AR236" i="4"/>
  <c r="AR235" i="4"/>
  <c r="AS236" i="4"/>
  <c r="AS235" i="4"/>
  <c r="AT236" i="4"/>
  <c r="AT235" i="4"/>
  <c r="AU235" i="4"/>
  <c r="AI242" i="4"/>
  <c r="AI241" i="4"/>
  <c r="AJ242" i="4"/>
  <c r="AJ241" i="4"/>
  <c r="AK242" i="4"/>
  <c r="AK241" i="4"/>
  <c r="AL242" i="4"/>
  <c r="AL241" i="4"/>
  <c r="AM242" i="4"/>
  <c r="AM241" i="4"/>
  <c r="AN242" i="4"/>
  <c r="AN241" i="4"/>
  <c r="AO242" i="4"/>
  <c r="AO241" i="4"/>
  <c r="AP242" i="4"/>
  <c r="AP241" i="4"/>
  <c r="AQ242" i="4"/>
  <c r="AQ241" i="4"/>
  <c r="AR242" i="4"/>
  <c r="AR241" i="4"/>
  <c r="AS242" i="4"/>
  <c r="AS241" i="4"/>
  <c r="AT242" i="4"/>
  <c r="AT241" i="4"/>
  <c r="AI248" i="4"/>
  <c r="AI247" i="4"/>
  <c r="AJ248" i="4"/>
  <c r="AJ247" i="4"/>
  <c r="AK248" i="4"/>
  <c r="AK247" i="4"/>
  <c r="AL248" i="4"/>
  <c r="AL247" i="4"/>
  <c r="AM248" i="4"/>
  <c r="AM247" i="4"/>
  <c r="AN248" i="4"/>
  <c r="AN247" i="4"/>
  <c r="AO248" i="4"/>
  <c r="AO247" i="4"/>
  <c r="AP248" i="4"/>
  <c r="AP247" i="4"/>
  <c r="AQ248" i="4"/>
  <c r="AQ247" i="4"/>
  <c r="AR248" i="4"/>
  <c r="AR247" i="4"/>
  <c r="AS248" i="4"/>
  <c r="AS247" i="4"/>
  <c r="AT248" i="4"/>
  <c r="AT247" i="4"/>
  <c r="AU247" i="4"/>
  <c r="AI254" i="4"/>
  <c r="AI253" i="4"/>
  <c r="AJ254" i="4"/>
  <c r="AJ253" i="4"/>
  <c r="AK254" i="4"/>
  <c r="AK253" i="4"/>
  <c r="AL254" i="4"/>
  <c r="AL253" i="4"/>
  <c r="AM254" i="4"/>
  <c r="AM253" i="4"/>
  <c r="AI260" i="4"/>
  <c r="AI259" i="4"/>
  <c r="AJ260" i="4"/>
  <c r="AJ259" i="4"/>
  <c r="AK260" i="4"/>
  <c r="AK259" i="4"/>
  <c r="AL260" i="4"/>
  <c r="AL259" i="4"/>
  <c r="AM260" i="4"/>
  <c r="AM259" i="4"/>
  <c r="AN260" i="4"/>
  <c r="AN259" i="4"/>
  <c r="AO260" i="4"/>
  <c r="AO259" i="4"/>
  <c r="AP260" i="4"/>
  <c r="AP259" i="4"/>
  <c r="AQ260" i="4"/>
  <c r="AQ259" i="4"/>
  <c r="AR260" i="4"/>
  <c r="AR259" i="4"/>
  <c r="AS260" i="4"/>
  <c r="AS259" i="4"/>
  <c r="AT260" i="4"/>
  <c r="AT259" i="4"/>
  <c r="AI266" i="4"/>
  <c r="AI265" i="4"/>
  <c r="AJ266" i="4"/>
  <c r="AJ265" i="4"/>
  <c r="AI110" i="4"/>
  <c r="AI109" i="4"/>
  <c r="AJ110" i="4"/>
  <c r="AJ109" i="4"/>
  <c r="AK110" i="4"/>
  <c r="AK109" i="4"/>
  <c r="AL110" i="4"/>
  <c r="AL109" i="4"/>
  <c r="AM110" i="4"/>
  <c r="AM109" i="4"/>
  <c r="AN110" i="4"/>
  <c r="AN109" i="4"/>
  <c r="AO110" i="4"/>
  <c r="AO109" i="4"/>
  <c r="AP110" i="4"/>
  <c r="AP109" i="4"/>
  <c r="AQ110" i="4"/>
  <c r="AQ109" i="4"/>
  <c r="AR110" i="4"/>
  <c r="AR109" i="4"/>
  <c r="AS110" i="4"/>
  <c r="AS109" i="4"/>
  <c r="AT110" i="4"/>
  <c r="AT109" i="4"/>
  <c r="AI280" i="4"/>
  <c r="AI279" i="4"/>
  <c r="AI286" i="4"/>
  <c r="AI285" i="4"/>
  <c r="AJ286" i="4"/>
  <c r="AJ285" i="4"/>
  <c r="AK286" i="4"/>
  <c r="AK285" i="4"/>
  <c r="AL286" i="4"/>
  <c r="AL285" i="4"/>
  <c r="AM286" i="4"/>
  <c r="AM285" i="4"/>
  <c r="AN286" i="4"/>
  <c r="AN285" i="4"/>
  <c r="AO286" i="4"/>
  <c r="AO285" i="4"/>
  <c r="AP286" i="4"/>
  <c r="AP285" i="4"/>
  <c r="AQ286" i="4"/>
  <c r="AQ285" i="4"/>
  <c r="AR286" i="4"/>
  <c r="AR285" i="4"/>
  <c r="AS286" i="4"/>
  <c r="AS285" i="4"/>
  <c r="AT286" i="4"/>
  <c r="AT285" i="4"/>
  <c r="AI292" i="4"/>
  <c r="AI291" i="4"/>
  <c r="AJ292" i="4"/>
  <c r="AJ291" i="4"/>
  <c r="AI298" i="4"/>
  <c r="AI297" i="4"/>
  <c r="AJ298" i="4"/>
  <c r="AJ297" i="4"/>
  <c r="AK298" i="4"/>
  <c r="AK297" i="4"/>
  <c r="AL298" i="4"/>
  <c r="AL297" i="4"/>
  <c r="AM298" i="4"/>
  <c r="AM297" i="4"/>
  <c r="AN298" i="4"/>
  <c r="AN297" i="4"/>
  <c r="AO298" i="4"/>
  <c r="AO297" i="4"/>
  <c r="AP298" i="4"/>
  <c r="AP297" i="4"/>
  <c r="AQ298" i="4"/>
  <c r="AQ297" i="4"/>
  <c r="AR298" i="4"/>
  <c r="AR297" i="4"/>
  <c r="AS298" i="4"/>
  <c r="AS297" i="4"/>
  <c r="AT298" i="4"/>
  <c r="AT297" i="4"/>
  <c r="H364" i="4"/>
  <c r="I362" i="4"/>
  <c r="G362" i="4"/>
  <c r="E503" i="4"/>
  <c r="F503" i="4"/>
  <c r="G503" i="4"/>
  <c r="E485" i="4"/>
  <c r="F485" i="4"/>
  <c r="G485" i="4"/>
  <c r="H485" i="4"/>
  <c r="S331" i="4"/>
  <c r="S330" i="4"/>
  <c r="T331" i="4"/>
  <c r="T330" i="4"/>
  <c r="U331" i="4"/>
  <c r="U330" i="4"/>
  <c r="V331" i="4"/>
  <c r="V330" i="4"/>
  <c r="W331" i="4"/>
  <c r="W330" i="4"/>
  <c r="X331" i="4"/>
  <c r="X330" i="4"/>
  <c r="Y331" i="4"/>
  <c r="Y330" i="4"/>
  <c r="Z331" i="4"/>
  <c r="Z330" i="4"/>
  <c r="AA331" i="4"/>
  <c r="AA330" i="4"/>
  <c r="AB331" i="4"/>
  <c r="AB330" i="4"/>
  <c r="AC331" i="4"/>
  <c r="AC330" i="4"/>
  <c r="AD331" i="4"/>
  <c r="AD330" i="4"/>
  <c r="P330" i="4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A56" i="3"/>
  <c r="S325" i="4"/>
  <c r="S324" i="4"/>
  <c r="P324" i="4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A55" i="3"/>
  <c r="S319" i="4"/>
  <c r="S318" i="4"/>
  <c r="T319" i="4"/>
  <c r="T318" i="4"/>
  <c r="U319" i="4"/>
  <c r="U318" i="4"/>
  <c r="V319" i="4"/>
  <c r="V318" i="4"/>
  <c r="W319" i="4"/>
  <c r="W318" i="4"/>
  <c r="X319" i="4"/>
  <c r="X318" i="4"/>
  <c r="Y319" i="4"/>
  <c r="Y318" i="4"/>
  <c r="Z319" i="4"/>
  <c r="Z318" i="4"/>
  <c r="AA319" i="4"/>
  <c r="AA318" i="4"/>
  <c r="AB319" i="4"/>
  <c r="AB318" i="4"/>
  <c r="AC319" i="4"/>
  <c r="AC318" i="4"/>
  <c r="AD319" i="4"/>
  <c r="AD318" i="4"/>
  <c r="AE318" i="4"/>
  <c r="P54" i="3"/>
  <c r="P318" i="4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A54" i="3"/>
  <c r="N53" i="3"/>
  <c r="M53" i="3"/>
  <c r="L53" i="3"/>
  <c r="K53" i="3"/>
  <c r="J53" i="3"/>
  <c r="I53" i="3"/>
  <c r="H53" i="3"/>
  <c r="G53" i="3"/>
  <c r="F53" i="3"/>
  <c r="E53" i="3"/>
  <c r="D53" i="3"/>
  <c r="C53" i="3"/>
  <c r="A53" i="3"/>
  <c r="N52" i="3"/>
  <c r="M52" i="3"/>
  <c r="L52" i="3"/>
  <c r="K52" i="3"/>
  <c r="J52" i="3"/>
  <c r="I52" i="3"/>
  <c r="H52" i="3"/>
  <c r="G52" i="3"/>
  <c r="F52" i="3"/>
  <c r="E52" i="3"/>
  <c r="D52" i="3"/>
  <c r="C52" i="3"/>
  <c r="A52" i="3"/>
  <c r="P297" i="4"/>
  <c r="O50" i="3"/>
  <c r="N50" i="3"/>
  <c r="M50" i="3"/>
  <c r="L50" i="3"/>
  <c r="K50" i="3"/>
  <c r="J50" i="3"/>
  <c r="I50" i="3"/>
  <c r="H50" i="3"/>
  <c r="G50" i="3"/>
  <c r="F50" i="3"/>
  <c r="E50" i="3"/>
  <c r="C50" i="3"/>
  <c r="A50" i="3"/>
  <c r="P291" i="4"/>
  <c r="O49" i="3"/>
  <c r="N49" i="3"/>
  <c r="M49" i="3"/>
  <c r="L49" i="3"/>
  <c r="K49" i="3"/>
  <c r="J49" i="3"/>
  <c r="I49" i="3"/>
  <c r="H49" i="3"/>
  <c r="G49" i="3"/>
  <c r="F49" i="3"/>
  <c r="E49" i="3"/>
  <c r="C49" i="3"/>
  <c r="A49" i="3"/>
  <c r="P285" i="4"/>
  <c r="O48" i="3"/>
  <c r="N48" i="3"/>
  <c r="M48" i="3"/>
  <c r="L48" i="3"/>
  <c r="K48" i="3"/>
  <c r="J48" i="3"/>
  <c r="I48" i="3"/>
  <c r="H48" i="3"/>
  <c r="G48" i="3"/>
  <c r="F48" i="3"/>
  <c r="E48" i="3"/>
  <c r="C48" i="3"/>
  <c r="A48" i="3"/>
  <c r="P279" i="4"/>
  <c r="O47" i="3"/>
  <c r="N47" i="3"/>
  <c r="M47" i="3"/>
  <c r="L47" i="3"/>
  <c r="K47" i="3"/>
  <c r="J47" i="3"/>
  <c r="I47" i="3"/>
  <c r="H47" i="3"/>
  <c r="G47" i="3"/>
  <c r="F47" i="3"/>
  <c r="E47" i="3"/>
  <c r="C47" i="3"/>
  <c r="A47" i="3"/>
  <c r="N46" i="3"/>
  <c r="M46" i="3"/>
  <c r="L46" i="3"/>
  <c r="K46" i="3"/>
  <c r="J46" i="3"/>
  <c r="I46" i="3"/>
  <c r="H46" i="3"/>
  <c r="G46" i="3"/>
  <c r="F46" i="3"/>
  <c r="E46" i="3"/>
  <c r="C46" i="3"/>
  <c r="A46" i="3"/>
  <c r="P265" i="4"/>
  <c r="O45" i="3"/>
  <c r="N45" i="3"/>
  <c r="M45" i="3"/>
  <c r="L45" i="3"/>
  <c r="K45" i="3"/>
  <c r="J45" i="3"/>
  <c r="I45" i="3"/>
  <c r="H45" i="3"/>
  <c r="G45" i="3"/>
  <c r="F45" i="3"/>
  <c r="E45" i="3"/>
  <c r="C45" i="3"/>
  <c r="A45" i="3"/>
  <c r="P259" i="4"/>
  <c r="O44" i="3"/>
  <c r="N44" i="3"/>
  <c r="M44" i="3"/>
  <c r="L44" i="3"/>
  <c r="K44" i="3"/>
  <c r="J44" i="3"/>
  <c r="I44" i="3"/>
  <c r="H44" i="3"/>
  <c r="G44" i="3"/>
  <c r="F44" i="3"/>
  <c r="E44" i="3"/>
  <c r="C44" i="3"/>
  <c r="A44" i="3"/>
  <c r="P253" i="4"/>
  <c r="O43" i="3"/>
  <c r="N43" i="3"/>
  <c r="M43" i="3"/>
  <c r="L43" i="3"/>
  <c r="K43" i="3"/>
  <c r="J43" i="3"/>
  <c r="I43" i="3"/>
  <c r="H43" i="3"/>
  <c r="G43" i="3"/>
  <c r="F43" i="3"/>
  <c r="E43" i="3"/>
  <c r="C43" i="3"/>
  <c r="A43" i="3"/>
  <c r="P247" i="4"/>
  <c r="O42" i="3"/>
  <c r="N42" i="3"/>
  <c r="M42" i="3"/>
  <c r="L42" i="3"/>
  <c r="K42" i="3"/>
  <c r="J42" i="3"/>
  <c r="I42" i="3"/>
  <c r="H42" i="3"/>
  <c r="G42" i="3"/>
  <c r="F42" i="3"/>
  <c r="E42" i="3"/>
  <c r="C42" i="3"/>
  <c r="A42" i="3"/>
  <c r="P241" i="4"/>
  <c r="O41" i="3"/>
  <c r="N41" i="3"/>
  <c r="M41" i="3"/>
  <c r="L41" i="3"/>
  <c r="K41" i="3"/>
  <c r="J41" i="3"/>
  <c r="I41" i="3"/>
  <c r="H41" i="3"/>
  <c r="G41" i="3"/>
  <c r="F41" i="3"/>
  <c r="E41" i="3"/>
  <c r="C41" i="3"/>
  <c r="A41" i="3"/>
  <c r="P235" i="4"/>
  <c r="O40" i="3"/>
  <c r="N40" i="3"/>
  <c r="M40" i="3"/>
  <c r="L40" i="3"/>
  <c r="K40" i="3"/>
  <c r="J40" i="3"/>
  <c r="I40" i="3"/>
  <c r="H40" i="3"/>
  <c r="G40" i="3"/>
  <c r="F40" i="3"/>
  <c r="E40" i="3"/>
  <c r="C40" i="3"/>
  <c r="A40" i="3"/>
  <c r="P229" i="4"/>
  <c r="O39" i="3"/>
  <c r="N39" i="3"/>
  <c r="M39" i="3"/>
  <c r="L39" i="3"/>
  <c r="K39" i="3"/>
  <c r="J39" i="3"/>
  <c r="I39" i="3"/>
  <c r="H39" i="3"/>
  <c r="G39" i="3"/>
  <c r="F39" i="3"/>
  <c r="E39" i="3"/>
  <c r="C39" i="3"/>
  <c r="A39" i="3"/>
  <c r="P223" i="4"/>
  <c r="O38" i="3"/>
  <c r="N38" i="3"/>
  <c r="M38" i="3"/>
  <c r="L38" i="3"/>
  <c r="K38" i="3"/>
  <c r="J38" i="3"/>
  <c r="I38" i="3"/>
  <c r="H38" i="3"/>
  <c r="G38" i="3"/>
  <c r="F38" i="3"/>
  <c r="E38" i="3"/>
  <c r="C38" i="3"/>
  <c r="A38" i="3"/>
  <c r="P217" i="4"/>
  <c r="O37" i="3"/>
  <c r="N37" i="3"/>
  <c r="M37" i="3"/>
  <c r="L37" i="3"/>
  <c r="K37" i="3"/>
  <c r="J37" i="3"/>
  <c r="I37" i="3"/>
  <c r="H37" i="3"/>
  <c r="G37" i="3"/>
  <c r="F37" i="3"/>
  <c r="E37" i="3"/>
  <c r="C37" i="3"/>
  <c r="A37" i="3"/>
  <c r="P211" i="4"/>
  <c r="O36" i="3"/>
  <c r="N36" i="3"/>
  <c r="M36" i="3"/>
  <c r="L36" i="3"/>
  <c r="K36" i="3"/>
  <c r="J36" i="3"/>
  <c r="I36" i="3"/>
  <c r="H36" i="3"/>
  <c r="G36" i="3"/>
  <c r="F36" i="3"/>
  <c r="E36" i="3"/>
  <c r="C36" i="3"/>
  <c r="A36" i="3"/>
  <c r="P205" i="4"/>
  <c r="O35" i="3"/>
  <c r="N35" i="3"/>
  <c r="M35" i="3"/>
  <c r="L35" i="3"/>
  <c r="K35" i="3"/>
  <c r="J35" i="3"/>
  <c r="I35" i="3"/>
  <c r="H35" i="3"/>
  <c r="G35" i="3"/>
  <c r="F35" i="3"/>
  <c r="E35" i="3"/>
  <c r="C35" i="3"/>
  <c r="A35" i="3"/>
  <c r="P199" i="4"/>
  <c r="O34" i="3"/>
  <c r="N34" i="3"/>
  <c r="M34" i="3"/>
  <c r="L34" i="3"/>
  <c r="K34" i="3"/>
  <c r="J34" i="3"/>
  <c r="I34" i="3"/>
  <c r="H34" i="3"/>
  <c r="G34" i="3"/>
  <c r="F34" i="3"/>
  <c r="E34" i="3"/>
  <c r="C34" i="3"/>
  <c r="A34" i="3"/>
  <c r="P193" i="4"/>
  <c r="O33" i="3"/>
  <c r="N33" i="3"/>
  <c r="M33" i="3"/>
  <c r="L33" i="3"/>
  <c r="K33" i="3"/>
  <c r="J33" i="3"/>
  <c r="I33" i="3"/>
  <c r="H33" i="3"/>
  <c r="G33" i="3"/>
  <c r="F33" i="3"/>
  <c r="E33" i="3"/>
  <c r="C33" i="3"/>
  <c r="A33" i="3"/>
  <c r="P187" i="4"/>
  <c r="O32" i="3"/>
  <c r="N32" i="3"/>
  <c r="M32" i="3"/>
  <c r="L32" i="3"/>
  <c r="K32" i="3"/>
  <c r="J32" i="3"/>
  <c r="I32" i="3"/>
  <c r="H32" i="3"/>
  <c r="G32" i="3"/>
  <c r="F32" i="3"/>
  <c r="E32" i="3"/>
  <c r="C32" i="3"/>
  <c r="A32" i="3"/>
  <c r="P181" i="4"/>
  <c r="O31" i="3"/>
  <c r="N31" i="3"/>
  <c r="M31" i="3"/>
  <c r="L31" i="3"/>
  <c r="K31" i="3"/>
  <c r="J31" i="3"/>
  <c r="I31" i="3"/>
  <c r="H31" i="3"/>
  <c r="G31" i="3"/>
  <c r="F31" i="3"/>
  <c r="E31" i="3"/>
  <c r="C31" i="3"/>
  <c r="A31" i="3"/>
  <c r="P175" i="4"/>
  <c r="O30" i="3"/>
  <c r="N30" i="3"/>
  <c r="M30" i="3"/>
  <c r="L30" i="3"/>
  <c r="K30" i="3"/>
  <c r="J30" i="3"/>
  <c r="I30" i="3"/>
  <c r="H30" i="3"/>
  <c r="G30" i="3"/>
  <c r="F30" i="3"/>
  <c r="E30" i="3"/>
  <c r="C30" i="3"/>
  <c r="A30" i="3"/>
  <c r="P169" i="4"/>
  <c r="O29" i="3"/>
  <c r="N29" i="3"/>
  <c r="M29" i="3"/>
  <c r="L29" i="3"/>
  <c r="K29" i="3"/>
  <c r="J29" i="3"/>
  <c r="I29" i="3"/>
  <c r="H29" i="3"/>
  <c r="G29" i="3"/>
  <c r="F29" i="3"/>
  <c r="E29" i="3"/>
  <c r="C29" i="3"/>
  <c r="A29" i="3"/>
  <c r="P163" i="4"/>
  <c r="O28" i="3"/>
  <c r="N28" i="3"/>
  <c r="M28" i="3"/>
  <c r="L28" i="3"/>
  <c r="K28" i="3"/>
  <c r="J28" i="3"/>
  <c r="I28" i="3"/>
  <c r="H28" i="3"/>
  <c r="G28" i="3"/>
  <c r="F28" i="3"/>
  <c r="E28" i="3"/>
  <c r="C28" i="3"/>
  <c r="A28" i="3"/>
  <c r="P157" i="4"/>
  <c r="O27" i="3"/>
  <c r="N27" i="3"/>
  <c r="M27" i="3"/>
  <c r="L27" i="3"/>
  <c r="K27" i="3"/>
  <c r="J27" i="3"/>
  <c r="I27" i="3"/>
  <c r="H27" i="3"/>
  <c r="G27" i="3"/>
  <c r="F27" i="3"/>
  <c r="E27" i="3"/>
  <c r="C27" i="3"/>
  <c r="A27" i="3"/>
  <c r="P151" i="4"/>
  <c r="O26" i="3"/>
  <c r="N26" i="3"/>
  <c r="M26" i="3"/>
  <c r="L26" i="3"/>
  <c r="K26" i="3"/>
  <c r="J26" i="3"/>
  <c r="I26" i="3"/>
  <c r="H26" i="3"/>
  <c r="G26" i="3"/>
  <c r="F26" i="3"/>
  <c r="E26" i="3"/>
  <c r="C26" i="3"/>
  <c r="A26" i="3"/>
  <c r="O25" i="3"/>
  <c r="N25" i="3"/>
  <c r="M25" i="3"/>
  <c r="L25" i="3"/>
  <c r="K25" i="3"/>
  <c r="J25" i="3"/>
  <c r="I25" i="3"/>
  <c r="H25" i="3"/>
  <c r="G25" i="3"/>
  <c r="F25" i="3"/>
  <c r="E25" i="3"/>
  <c r="C25" i="3"/>
  <c r="A25" i="3"/>
  <c r="O24" i="3"/>
  <c r="N24" i="3"/>
  <c r="M24" i="3"/>
  <c r="L24" i="3"/>
  <c r="K24" i="3"/>
  <c r="J24" i="3"/>
  <c r="I24" i="3"/>
  <c r="H24" i="3"/>
  <c r="G24" i="3"/>
  <c r="F24" i="3"/>
  <c r="E24" i="3"/>
  <c r="C24" i="3"/>
  <c r="A24" i="3"/>
  <c r="O23" i="3"/>
  <c r="N23" i="3"/>
  <c r="M23" i="3"/>
  <c r="L23" i="3"/>
  <c r="K23" i="3"/>
  <c r="J23" i="3"/>
  <c r="I23" i="3"/>
  <c r="H23" i="3"/>
  <c r="G23" i="3"/>
  <c r="F23" i="3"/>
  <c r="E23" i="3"/>
  <c r="C23" i="3"/>
  <c r="A23" i="3"/>
  <c r="O22" i="3"/>
  <c r="N22" i="3"/>
  <c r="M22" i="3"/>
  <c r="L22" i="3"/>
  <c r="K22" i="3"/>
  <c r="J22" i="3"/>
  <c r="I22" i="3"/>
  <c r="H22" i="3"/>
  <c r="G22" i="3"/>
  <c r="F22" i="3"/>
  <c r="E22" i="3"/>
  <c r="C22" i="3"/>
  <c r="A22" i="3"/>
  <c r="P145" i="4"/>
  <c r="O21" i="3"/>
  <c r="N21" i="3"/>
  <c r="M21" i="3"/>
  <c r="L21" i="3"/>
  <c r="K21" i="3"/>
  <c r="J21" i="3"/>
  <c r="I21" i="3"/>
  <c r="H21" i="3"/>
  <c r="G21" i="3"/>
  <c r="F21" i="3"/>
  <c r="E21" i="3"/>
  <c r="C21" i="3"/>
  <c r="A21" i="3"/>
  <c r="P139" i="4"/>
  <c r="O20" i="3"/>
  <c r="N20" i="3"/>
  <c r="M20" i="3"/>
  <c r="L20" i="3"/>
  <c r="K20" i="3"/>
  <c r="J20" i="3"/>
  <c r="I20" i="3"/>
  <c r="H20" i="3"/>
  <c r="G20" i="3"/>
  <c r="F20" i="3"/>
  <c r="E20" i="3"/>
  <c r="C20" i="3"/>
  <c r="A20" i="3"/>
  <c r="P133" i="4"/>
  <c r="O19" i="3"/>
  <c r="N19" i="3"/>
  <c r="M19" i="3"/>
  <c r="L19" i="3"/>
  <c r="K19" i="3"/>
  <c r="J19" i="3"/>
  <c r="I19" i="3"/>
  <c r="H19" i="3"/>
  <c r="G19" i="3"/>
  <c r="F19" i="3"/>
  <c r="E19" i="3"/>
  <c r="C19" i="3"/>
  <c r="A19" i="3"/>
  <c r="P127" i="4"/>
  <c r="O18" i="3"/>
  <c r="N18" i="3"/>
  <c r="M18" i="3"/>
  <c r="L18" i="3"/>
  <c r="K18" i="3"/>
  <c r="J18" i="3"/>
  <c r="I18" i="3"/>
  <c r="H18" i="3"/>
  <c r="G18" i="3"/>
  <c r="F18" i="3"/>
  <c r="E18" i="3"/>
  <c r="C18" i="3"/>
  <c r="A18" i="3"/>
  <c r="P121" i="4"/>
  <c r="O17" i="3"/>
  <c r="N17" i="3"/>
  <c r="M17" i="3"/>
  <c r="L17" i="3"/>
  <c r="K17" i="3"/>
  <c r="J17" i="3"/>
  <c r="I17" i="3"/>
  <c r="H17" i="3"/>
  <c r="G17" i="3"/>
  <c r="F17" i="3"/>
  <c r="E17" i="3"/>
  <c r="A17" i="3"/>
  <c r="P115" i="4"/>
  <c r="O16" i="3"/>
  <c r="N16" i="3"/>
  <c r="M16" i="3"/>
  <c r="L16" i="3"/>
  <c r="K16" i="3"/>
  <c r="J16" i="3"/>
  <c r="I16" i="3"/>
  <c r="H16" i="3"/>
  <c r="G16" i="3"/>
  <c r="F16" i="3"/>
  <c r="E16" i="3"/>
  <c r="C16" i="3"/>
  <c r="A16" i="3"/>
  <c r="P109" i="4"/>
  <c r="O15" i="3"/>
  <c r="N15" i="3"/>
  <c r="M15" i="3"/>
  <c r="L15" i="3"/>
  <c r="K15" i="3"/>
  <c r="J15" i="3"/>
  <c r="I15" i="3"/>
  <c r="H15" i="3"/>
  <c r="G15" i="3"/>
  <c r="F15" i="3"/>
  <c r="E15" i="3"/>
  <c r="C15" i="3"/>
  <c r="A15" i="3"/>
  <c r="F18" i="4"/>
  <c r="F21" i="4"/>
  <c r="F24" i="4"/>
  <c r="F27" i="4"/>
  <c r="F30" i="4"/>
  <c r="E18" i="4"/>
  <c r="E21" i="4"/>
  <c r="E24" i="4"/>
  <c r="E27" i="4"/>
  <c r="E30" i="4"/>
  <c r="S307" i="4"/>
  <c r="S306" i="4"/>
  <c r="T307" i="4"/>
  <c r="T306" i="4"/>
  <c r="U307" i="4"/>
  <c r="U306" i="4"/>
  <c r="V307" i="4"/>
  <c r="V306" i="4"/>
  <c r="W307" i="4"/>
  <c r="W306" i="4"/>
  <c r="X307" i="4"/>
  <c r="X306" i="4"/>
  <c r="Y307" i="4"/>
  <c r="Y306" i="4"/>
  <c r="Z307" i="4"/>
  <c r="Z306" i="4"/>
  <c r="AA307" i="4"/>
  <c r="AA306" i="4"/>
  <c r="AB307" i="4"/>
  <c r="AB306" i="4"/>
  <c r="AC307" i="4"/>
  <c r="AC306" i="4"/>
  <c r="AD307" i="4"/>
  <c r="AD306" i="4"/>
  <c r="S313" i="4"/>
  <c r="S312" i="4"/>
  <c r="T313" i="4"/>
  <c r="T312" i="4"/>
  <c r="U313" i="4"/>
  <c r="U312" i="4"/>
  <c r="V313" i="4"/>
  <c r="V312" i="4"/>
  <c r="W313" i="4"/>
  <c r="W312" i="4"/>
  <c r="X313" i="4"/>
  <c r="X312" i="4"/>
  <c r="Y313" i="4"/>
  <c r="Y312" i="4"/>
  <c r="Z313" i="4"/>
  <c r="Z312" i="4"/>
  <c r="AA313" i="4"/>
  <c r="AA312" i="4"/>
  <c r="AB313" i="4"/>
  <c r="AB312" i="4"/>
  <c r="AC313" i="4"/>
  <c r="AC312" i="4"/>
  <c r="AD313" i="4"/>
  <c r="AD312" i="4"/>
  <c r="AE312" i="4"/>
  <c r="P53" i="3"/>
  <c r="AI307" i="4"/>
  <c r="AI306" i="4"/>
  <c r="AJ307" i="4"/>
  <c r="AJ306" i="4"/>
  <c r="AK307" i="4"/>
  <c r="AK306" i="4"/>
  <c r="AL307" i="4"/>
  <c r="AL306" i="4"/>
  <c r="AM307" i="4"/>
  <c r="AM306" i="4"/>
  <c r="AN307" i="4"/>
  <c r="AN306" i="4"/>
  <c r="AO307" i="4"/>
  <c r="AO306" i="4"/>
  <c r="AP307" i="4"/>
  <c r="AP306" i="4"/>
  <c r="AQ307" i="4"/>
  <c r="AQ306" i="4"/>
  <c r="AR307" i="4"/>
  <c r="AR306" i="4"/>
  <c r="AS307" i="4"/>
  <c r="AS306" i="4"/>
  <c r="AT307" i="4"/>
  <c r="AT306" i="4"/>
  <c r="AU306" i="4"/>
  <c r="AI313" i="4"/>
  <c r="AI312" i="4"/>
  <c r="AJ313" i="4"/>
  <c r="AJ312" i="4"/>
  <c r="AK313" i="4"/>
  <c r="AK312" i="4"/>
  <c r="AL313" i="4"/>
  <c r="AL312" i="4"/>
  <c r="AM313" i="4"/>
  <c r="AM312" i="4"/>
  <c r="AN313" i="4"/>
  <c r="AN312" i="4"/>
  <c r="AO313" i="4"/>
  <c r="AO312" i="4"/>
  <c r="AP313" i="4"/>
  <c r="AP312" i="4"/>
  <c r="AQ313" i="4"/>
  <c r="AQ312" i="4"/>
  <c r="AR313" i="4"/>
  <c r="AR312" i="4"/>
  <c r="AS313" i="4"/>
  <c r="AS312" i="4"/>
  <c r="AT313" i="4"/>
  <c r="AT312" i="4"/>
  <c r="AI319" i="4"/>
  <c r="AI318" i="4"/>
  <c r="AJ319" i="4"/>
  <c r="AJ318" i="4"/>
  <c r="AK319" i="4"/>
  <c r="AK318" i="4"/>
  <c r="AL319" i="4"/>
  <c r="AL318" i="4"/>
  <c r="AM319" i="4"/>
  <c r="AM318" i="4"/>
  <c r="AN319" i="4"/>
  <c r="AN318" i="4"/>
  <c r="AO319" i="4"/>
  <c r="AO318" i="4"/>
  <c r="AP319" i="4"/>
  <c r="AP318" i="4"/>
  <c r="AQ319" i="4"/>
  <c r="AQ318" i="4"/>
  <c r="AR319" i="4"/>
  <c r="AR318" i="4"/>
  <c r="AS319" i="4"/>
  <c r="AS318" i="4"/>
  <c r="AT319" i="4"/>
  <c r="AT318" i="4"/>
  <c r="AU318" i="4"/>
  <c r="AI325" i="4"/>
  <c r="AI324" i="4"/>
  <c r="AJ325" i="4"/>
  <c r="AJ324" i="4"/>
  <c r="AK325" i="4"/>
  <c r="AK324" i="4"/>
  <c r="AL325" i="4"/>
  <c r="AL324" i="4"/>
  <c r="AM325" i="4"/>
  <c r="AM324" i="4"/>
  <c r="AN325" i="4"/>
  <c r="AN324" i="4"/>
  <c r="AO325" i="4"/>
  <c r="AO324" i="4"/>
  <c r="AP325" i="4"/>
  <c r="AP324" i="4"/>
  <c r="AQ325" i="4"/>
  <c r="AQ324" i="4"/>
  <c r="AR325" i="4"/>
  <c r="AR324" i="4"/>
  <c r="AS325" i="4"/>
  <c r="AS324" i="4"/>
  <c r="AT325" i="4"/>
  <c r="AT324" i="4"/>
  <c r="AI331" i="4"/>
  <c r="AI330" i="4"/>
  <c r="AJ331" i="4"/>
  <c r="AJ330" i="4"/>
  <c r="AK331" i="4"/>
  <c r="AK330" i="4"/>
  <c r="AL331" i="4"/>
  <c r="AL330" i="4"/>
  <c r="AM331" i="4"/>
  <c r="AM330" i="4"/>
  <c r="AN331" i="4"/>
  <c r="AN330" i="4"/>
  <c r="AO331" i="4"/>
  <c r="AO330" i="4"/>
  <c r="AP331" i="4"/>
  <c r="AP330" i="4"/>
  <c r="AQ331" i="4"/>
  <c r="AQ330" i="4"/>
  <c r="AR331" i="4"/>
  <c r="AR330" i="4"/>
  <c r="AS331" i="4"/>
  <c r="AS330" i="4"/>
  <c r="AT331" i="4"/>
  <c r="AT330" i="4"/>
  <c r="AU330" i="4"/>
  <c r="D477" i="4"/>
  <c r="D506" i="4"/>
  <c r="E506" i="4"/>
  <c r="F506" i="4"/>
  <c r="G506" i="4"/>
  <c r="E489" i="4"/>
  <c r="F489" i="4"/>
  <c r="G489" i="4"/>
  <c r="AI274" i="4"/>
  <c r="AJ274" i="4"/>
  <c r="AK274" i="4"/>
  <c r="AL274" i="4"/>
  <c r="AM274" i="4"/>
  <c r="AN274" i="4"/>
  <c r="AO274" i="4"/>
  <c r="AP274" i="4"/>
  <c r="AQ274" i="4"/>
  <c r="AR274" i="4"/>
  <c r="AS274" i="4"/>
  <c r="AT274" i="4"/>
  <c r="AT273" i="4"/>
  <c r="S274" i="4"/>
  <c r="P312" i="4"/>
  <c r="O53" i="3"/>
  <c r="P306" i="4"/>
  <c r="O52" i="3"/>
  <c r="P273" i="4"/>
  <c r="O46" i="3"/>
  <c r="E481" i="4"/>
  <c r="F481" i="4"/>
  <c r="G481" i="4"/>
  <c r="E478" i="4"/>
  <c r="F478" i="4"/>
  <c r="E492" i="4"/>
  <c r="F492" i="4"/>
  <c r="G492" i="4"/>
  <c r="H376" i="4"/>
  <c r="H380" i="4"/>
  <c r="H383" i="4"/>
  <c r="H394" i="4"/>
  <c r="H405" i="4"/>
  <c r="H409" i="4"/>
  <c r="H428" i="4"/>
  <c r="H452" i="4"/>
  <c r="F519" i="4"/>
  <c r="E519" i="4"/>
  <c r="D519" i="4"/>
  <c r="D518" i="4"/>
  <c r="D512" i="4"/>
  <c r="D515" i="4"/>
  <c r="F427" i="4"/>
  <c r="E427" i="4"/>
  <c r="D427" i="4"/>
  <c r="F420" i="4"/>
  <c r="E420" i="4"/>
  <c r="D420" i="4"/>
  <c r="F404" i="4"/>
  <c r="E404" i="4"/>
  <c r="D404" i="4"/>
  <c r="F375" i="4"/>
  <c r="F379" i="4"/>
  <c r="F382" i="4"/>
  <c r="F387" i="4"/>
  <c r="F393" i="4"/>
  <c r="F399" i="4"/>
  <c r="F407" i="4"/>
  <c r="F435" i="4"/>
  <c r="F438" i="4"/>
  <c r="F442" i="4"/>
  <c r="F453" i="4"/>
  <c r="F456" i="4"/>
  <c r="F459" i="4"/>
  <c r="F462" i="4"/>
  <c r="E375" i="4"/>
  <c r="E379" i="4"/>
  <c r="E382" i="4"/>
  <c r="E387" i="4"/>
  <c r="E393" i="4"/>
  <c r="E399" i="4"/>
  <c r="E407" i="4"/>
  <c r="E435" i="4"/>
  <c r="E438" i="4"/>
  <c r="E442" i="4"/>
  <c r="E453" i="4"/>
  <c r="E454" i="4"/>
  <c r="E363" i="4"/>
  <c r="E366" i="4"/>
  <c r="E369" i="4"/>
  <c r="E371" i="4"/>
  <c r="E455" i="4"/>
  <c r="E456" i="4"/>
  <c r="E459" i="4"/>
  <c r="E462" i="4"/>
  <c r="D486" i="4"/>
  <c r="D493" i="4"/>
  <c r="D491" i="4"/>
  <c r="E484" i="4"/>
  <c r="F484" i="4"/>
  <c r="G484" i="4"/>
  <c r="F486" i="4"/>
  <c r="E486" i="4"/>
  <c r="H464" i="4"/>
  <c r="H463" i="4"/>
  <c r="H461" i="4"/>
  <c r="H460" i="4"/>
  <c r="D375" i="4"/>
  <c r="D379" i="4"/>
  <c r="D382" i="4"/>
  <c r="D387" i="4"/>
  <c r="D393" i="4"/>
  <c r="D399" i="4"/>
  <c r="D407" i="4"/>
  <c r="D435" i="4"/>
  <c r="D438" i="4"/>
  <c r="D442" i="4"/>
  <c r="D453" i="4"/>
  <c r="D363" i="4"/>
  <c r="D366" i="4"/>
  <c r="D369" i="4"/>
  <c r="D371" i="4"/>
  <c r="D456" i="4"/>
  <c r="D459" i="4"/>
  <c r="D462" i="4"/>
  <c r="F343" i="4"/>
  <c r="AJ106" i="4"/>
  <c r="AK106" i="4"/>
  <c r="AL106" i="4"/>
  <c r="AM106" i="4"/>
  <c r="AN106" i="4"/>
  <c r="AO106" i="4"/>
  <c r="AP106" i="4"/>
  <c r="AQ106" i="4"/>
  <c r="AR106" i="4"/>
  <c r="AS106" i="4"/>
  <c r="AT106" i="4"/>
  <c r="F73" i="4"/>
  <c r="E73" i="4"/>
  <c r="F70" i="4"/>
  <c r="E70" i="4"/>
  <c r="F67" i="4"/>
  <c r="E67" i="4"/>
  <c r="F64" i="4"/>
  <c r="F76" i="4"/>
  <c r="E64" i="4"/>
  <c r="E76" i="4"/>
  <c r="F55" i="4"/>
  <c r="F49" i="4"/>
  <c r="F52" i="4"/>
  <c r="F58" i="4"/>
  <c r="F61" i="4"/>
  <c r="E55" i="4"/>
  <c r="E49" i="4"/>
  <c r="E52" i="4"/>
  <c r="E58" i="4"/>
  <c r="E61" i="4"/>
  <c r="F40" i="4"/>
  <c r="F34" i="4"/>
  <c r="F37" i="4"/>
  <c r="F80" i="4"/>
  <c r="F79" i="4"/>
  <c r="F81" i="4"/>
  <c r="F43" i="4"/>
  <c r="F82" i="4"/>
  <c r="F83" i="4"/>
  <c r="F97" i="4"/>
  <c r="G97" i="4"/>
  <c r="F46" i="4"/>
  <c r="E40" i="4"/>
  <c r="E34" i="4"/>
  <c r="E37" i="4"/>
  <c r="E43" i="4"/>
  <c r="E46" i="4"/>
  <c r="G6" i="3"/>
  <c r="G5" i="3"/>
  <c r="D5" i="3"/>
  <c r="A5" i="3"/>
  <c r="E495" i="4"/>
  <c r="F495" i="4"/>
  <c r="G495" i="4"/>
  <c r="H495" i="4"/>
  <c r="E488" i="4"/>
  <c r="F488" i="4"/>
  <c r="G488" i="4"/>
  <c r="H488" i="4"/>
  <c r="E498" i="4"/>
  <c r="F498" i="4"/>
  <c r="G498" i="4"/>
  <c r="H498" i="4"/>
  <c r="D499" i="4"/>
  <c r="D496" i="4"/>
  <c r="H462" i="4"/>
  <c r="H459" i="4"/>
  <c r="E336" i="4"/>
  <c r="T106" i="4"/>
  <c r="U106" i="4"/>
  <c r="V106" i="4"/>
  <c r="W106" i="4"/>
  <c r="X106" i="4"/>
  <c r="Y106" i="4"/>
  <c r="Z106" i="4"/>
  <c r="AA106" i="4"/>
  <c r="AB106" i="4"/>
  <c r="AC106" i="4"/>
  <c r="AD106" i="4"/>
  <c r="G543" i="4"/>
  <c r="G547" i="4"/>
  <c r="G552" i="4"/>
  <c r="H553" i="4"/>
  <c r="E94" i="4"/>
  <c r="E95" i="4"/>
  <c r="E343" i="4"/>
  <c r="D343" i="4"/>
  <c r="E79" i="4"/>
  <c r="E80" i="4"/>
  <c r="E81" i="4"/>
  <c r="E82" i="4"/>
  <c r="E83" i="4"/>
  <c r="E97" i="4"/>
  <c r="E98" i="4"/>
  <c r="E99" i="4"/>
  <c r="I90" i="4"/>
  <c r="I91" i="4"/>
  <c r="I92" i="4"/>
  <c r="I93" i="4"/>
  <c r="F94" i="4"/>
  <c r="F95" i="4"/>
  <c r="F98" i="4"/>
  <c r="F99" i="4"/>
  <c r="G95" i="4"/>
  <c r="I95" i="4"/>
  <c r="I98" i="4"/>
  <c r="I99" i="4"/>
  <c r="G98" i="4"/>
  <c r="G99" i="4"/>
  <c r="H499" i="4"/>
  <c r="D454" i="4"/>
  <c r="D455" i="4"/>
  <c r="G486" i="4"/>
  <c r="H484" i="4"/>
  <c r="H486" i="4"/>
  <c r="E465" i="4"/>
  <c r="E468" i="4"/>
  <c r="H492" i="4"/>
  <c r="G478" i="4"/>
  <c r="H496" i="4"/>
  <c r="F454" i="4"/>
  <c r="H481" i="4"/>
  <c r="H519" i="4"/>
  <c r="G519" i="4"/>
  <c r="AU324" i="4"/>
  <c r="AU312" i="4"/>
  <c r="AU336" i="4"/>
  <c r="AE306" i="4"/>
  <c r="S273" i="4"/>
  <c r="T274" i="4"/>
  <c r="T325" i="4"/>
  <c r="AE330" i="4"/>
  <c r="P56" i="3"/>
  <c r="AR273" i="4"/>
  <c r="AP273" i="4"/>
  <c r="AN273" i="4"/>
  <c r="AL273" i="4"/>
  <c r="AJ273" i="4"/>
  <c r="AU297" i="4"/>
  <c r="AK292" i="4"/>
  <c r="AJ280" i="4"/>
  <c r="AU109" i="4"/>
  <c r="AK266" i="4"/>
  <c r="AN254" i="4"/>
  <c r="AS273" i="4"/>
  <c r="AQ273" i="4"/>
  <c r="AO273" i="4"/>
  <c r="AM273" i="4"/>
  <c r="AK273" i="4"/>
  <c r="AI273" i="4"/>
  <c r="AU285" i="4"/>
  <c r="AU259" i="4"/>
  <c r="AU241" i="4"/>
  <c r="AU229" i="4"/>
  <c r="AU217" i="4"/>
  <c r="AU205" i="4"/>
  <c r="AU193" i="4"/>
  <c r="AJ176" i="4"/>
  <c r="AU169" i="4"/>
  <c r="AK164" i="4"/>
  <c r="AU151" i="4"/>
  <c r="AU139" i="4"/>
  <c r="AU127" i="4"/>
  <c r="AU115" i="4"/>
  <c r="H357" i="4"/>
  <c r="AE297" i="4"/>
  <c r="P50" i="3"/>
  <c r="AU181" i="4"/>
  <c r="AU157" i="4"/>
  <c r="AE259" i="4"/>
  <c r="P44" i="3"/>
  <c r="U292" i="4"/>
  <c r="T286" i="4"/>
  <c r="U280" i="4"/>
  <c r="AE265" i="4"/>
  <c r="P45" i="3"/>
  <c r="T128" i="4"/>
  <c r="U122" i="4"/>
  <c r="T116" i="4"/>
  <c r="AE109" i="4"/>
  <c r="T22" i="3"/>
  <c r="T21" i="3"/>
  <c r="T20" i="3"/>
  <c r="T19" i="3"/>
  <c r="T18" i="3"/>
  <c r="T17" i="3"/>
  <c r="T16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U121" i="4"/>
  <c r="V122" i="4"/>
  <c r="U279" i="4"/>
  <c r="V280" i="4"/>
  <c r="U291" i="4"/>
  <c r="V292" i="4"/>
  <c r="T115" i="4"/>
  <c r="U116" i="4"/>
  <c r="T127" i="4"/>
  <c r="U128" i="4"/>
  <c r="T285" i="4"/>
  <c r="U286" i="4"/>
  <c r="G368" i="4"/>
  <c r="R458" i="4"/>
  <c r="H458" i="4"/>
  <c r="R374" i="4"/>
  <c r="H374" i="4"/>
  <c r="R388" i="4"/>
  <c r="H388" i="4"/>
  <c r="R389" i="4"/>
  <c r="H389" i="4"/>
  <c r="I389" i="4"/>
  <c r="R390" i="4"/>
  <c r="H390" i="4"/>
  <c r="I390" i="4"/>
  <c r="R391" i="4"/>
  <c r="H391" i="4"/>
  <c r="I391" i="4"/>
  <c r="R392" i="4"/>
  <c r="H392" i="4"/>
  <c r="I392" i="4"/>
  <c r="R395" i="4"/>
  <c r="H395" i="4"/>
  <c r="R396" i="4"/>
  <c r="H396" i="4"/>
  <c r="I396" i="4"/>
  <c r="R397" i="4"/>
  <c r="H397" i="4"/>
  <c r="I397" i="4"/>
  <c r="R398" i="4"/>
  <c r="H398" i="4"/>
  <c r="I398" i="4"/>
  <c r="R408" i="4"/>
  <c r="H408" i="4"/>
  <c r="R421" i="4"/>
  <c r="H421" i="4"/>
  <c r="R422" i="4"/>
  <c r="H422" i="4"/>
  <c r="I422" i="4"/>
  <c r="R423" i="4"/>
  <c r="H423" i="4"/>
  <c r="I423" i="4"/>
  <c r="R424" i="4"/>
  <c r="H424" i="4"/>
  <c r="I424" i="4"/>
  <c r="R425" i="4"/>
  <c r="H425" i="4"/>
  <c r="I425" i="4"/>
  <c r="R426" i="4"/>
  <c r="H426" i="4"/>
  <c r="I426" i="4"/>
  <c r="R429" i="4"/>
  <c r="H429" i="4"/>
  <c r="R430" i="4"/>
  <c r="H430" i="4"/>
  <c r="I430" i="4"/>
  <c r="R431" i="4"/>
  <c r="H431" i="4"/>
  <c r="I431" i="4"/>
  <c r="R432" i="4"/>
  <c r="H432" i="4"/>
  <c r="I432" i="4"/>
  <c r="R433" i="4"/>
  <c r="H433" i="4"/>
  <c r="I433" i="4"/>
  <c r="R434" i="4"/>
  <c r="H434" i="4"/>
  <c r="I434" i="4"/>
  <c r="R437" i="4"/>
  <c r="H437" i="4"/>
  <c r="R439" i="4"/>
  <c r="H439" i="4"/>
  <c r="R440" i="4"/>
  <c r="H440" i="4"/>
  <c r="I440" i="4"/>
  <c r="R441" i="4"/>
  <c r="H441" i="4"/>
  <c r="I441" i="4"/>
  <c r="R464" i="4"/>
  <c r="R461" i="4"/>
  <c r="R457" i="4"/>
  <c r="I365" i="4"/>
  <c r="I364" i="4"/>
  <c r="I462" i="4"/>
  <c r="G459" i="4"/>
  <c r="G456" i="4"/>
  <c r="R377" i="4"/>
  <c r="H377" i="4"/>
  <c r="R378" i="4"/>
  <c r="H378" i="4"/>
  <c r="I378" i="4"/>
  <c r="R381" i="4"/>
  <c r="H381" i="4"/>
  <c r="R384" i="4"/>
  <c r="H384" i="4"/>
  <c r="R385" i="4"/>
  <c r="H385" i="4"/>
  <c r="I385" i="4"/>
  <c r="R386" i="4"/>
  <c r="H386" i="4"/>
  <c r="I386" i="4"/>
  <c r="R400" i="4"/>
  <c r="H400" i="4"/>
  <c r="R401" i="4"/>
  <c r="H401" i="4"/>
  <c r="I401" i="4"/>
  <c r="R402" i="4"/>
  <c r="H402" i="4"/>
  <c r="I402" i="4"/>
  <c r="R403" i="4"/>
  <c r="H403" i="4"/>
  <c r="I403" i="4"/>
  <c r="R406" i="4"/>
  <c r="H406" i="4"/>
  <c r="R410" i="4"/>
  <c r="H410" i="4"/>
  <c r="I410" i="4"/>
  <c r="R411" i="4"/>
  <c r="H411" i="4"/>
  <c r="I411" i="4"/>
  <c r="R412" i="4"/>
  <c r="H412" i="4"/>
  <c r="I412" i="4"/>
  <c r="R413" i="4"/>
  <c r="H413" i="4"/>
  <c r="I413" i="4"/>
  <c r="R414" i="4"/>
  <c r="H414" i="4"/>
  <c r="I414" i="4"/>
  <c r="R415" i="4"/>
  <c r="H415" i="4"/>
  <c r="I415" i="4"/>
  <c r="R416" i="4"/>
  <c r="H416" i="4"/>
  <c r="I416" i="4"/>
  <c r="R417" i="4"/>
  <c r="H417" i="4"/>
  <c r="I417" i="4"/>
  <c r="R418" i="4"/>
  <c r="H418" i="4"/>
  <c r="I418" i="4"/>
  <c r="R419" i="4"/>
  <c r="H419" i="4"/>
  <c r="I419" i="4"/>
  <c r="R443" i="4"/>
  <c r="H443" i="4"/>
  <c r="R444" i="4"/>
  <c r="H444" i="4"/>
  <c r="I444" i="4"/>
  <c r="R445" i="4"/>
  <c r="H445" i="4"/>
  <c r="I445" i="4"/>
  <c r="R446" i="4"/>
  <c r="H446" i="4"/>
  <c r="I446" i="4"/>
  <c r="R447" i="4"/>
  <c r="H447" i="4"/>
  <c r="I447" i="4"/>
  <c r="R448" i="4"/>
  <c r="H448" i="4"/>
  <c r="I448" i="4"/>
  <c r="R449" i="4"/>
  <c r="H449" i="4"/>
  <c r="I449" i="4"/>
  <c r="R450" i="4"/>
  <c r="H450" i="4"/>
  <c r="I450" i="4"/>
  <c r="R451" i="4"/>
  <c r="H451" i="4"/>
  <c r="I451" i="4"/>
  <c r="G448" i="4"/>
  <c r="R463" i="4"/>
  <c r="R460" i="4"/>
  <c r="G437" i="4"/>
  <c r="G374" i="4"/>
  <c r="I368" i="4"/>
  <c r="G462" i="4"/>
  <c r="I459" i="4"/>
  <c r="G438" i="4"/>
  <c r="G435" i="4"/>
  <c r="G399" i="4"/>
  <c r="G442" i="4"/>
  <c r="G393" i="4"/>
  <c r="G382" i="4"/>
  <c r="D527" i="4"/>
  <c r="D526" i="4"/>
  <c r="G418" i="4"/>
  <c r="G414" i="4"/>
  <c r="G411" i="4"/>
  <c r="G408" i="4"/>
  <c r="G403" i="4"/>
  <c r="G400" i="4"/>
  <c r="G396" i="4"/>
  <c r="G392" i="4"/>
  <c r="G390" i="4"/>
  <c r="G388" i="4"/>
  <c r="G385" i="4"/>
  <c r="G383" i="4"/>
  <c r="G378" i="4"/>
  <c r="G376" i="4"/>
  <c r="G446" i="4"/>
  <c r="G429" i="4"/>
  <c r="G452" i="4"/>
  <c r="G447" i="4"/>
  <c r="G434" i="4"/>
  <c r="G428" i="4"/>
  <c r="G423" i="4"/>
  <c r="G365" i="4"/>
  <c r="G407" i="4"/>
  <c r="G387" i="4"/>
  <c r="G379" i="4"/>
  <c r="G375" i="4"/>
  <c r="G401" i="4"/>
  <c r="I409" i="4"/>
  <c r="I405" i="4"/>
  <c r="I394" i="4"/>
  <c r="I383" i="4"/>
  <c r="I380" i="4"/>
  <c r="I376" i="4"/>
  <c r="I452" i="4"/>
  <c r="G451" i="4"/>
  <c r="G449" i="4"/>
  <c r="G443" i="4"/>
  <c r="G439" i="4"/>
  <c r="G433" i="4"/>
  <c r="G431" i="4"/>
  <c r="G426" i="4"/>
  <c r="G424" i="4"/>
  <c r="G421" i="4"/>
  <c r="G364" i="4"/>
  <c r="G440" i="4"/>
  <c r="G419" i="4"/>
  <c r="G417" i="4"/>
  <c r="G416" i="4"/>
  <c r="G415" i="4"/>
  <c r="G413" i="4"/>
  <c r="G412" i="4"/>
  <c r="G410" i="4"/>
  <c r="G409" i="4"/>
  <c r="G406" i="4"/>
  <c r="G405" i="4"/>
  <c r="G402" i="4"/>
  <c r="G398" i="4"/>
  <c r="G397" i="4"/>
  <c r="G395" i="4"/>
  <c r="G394" i="4"/>
  <c r="G391" i="4"/>
  <c r="G389" i="4"/>
  <c r="G386" i="4"/>
  <c r="G384" i="4"/>
  <c r="G381" i="4"/>
  <c r="G380" i="4"/>
  <c r="G377" i="4"/>
  <c r="G445" i="4"/>
  <c r="G444" i="4"/>
  <c r="G430" i="4"/>
  <c r="G422" i="4"/>
  <c r="I428" i="4"/>
  <c r="G450" i="4"/>
  <c r="G441" i="4"/>
  <c r="G432" i="4"/>
  <c r="G425" i="4"/>
  <c r="AU273" i="4"/>
  <c r="AN253" i="4"/>
  <c r="AO254" i="4"/>
  <c r="AK291" i="4"/>
  <c r="AL292" i="4"/>
  <c r="T324" i="4"/>
  <c r="U325" i="4"/>
  <c r="G454" i="4"/>
  <c r="H478" i="4"/>
  <c r="H477" i="4"/>
  <c r="G427" i="4"/>
  <c r="G404" i="4"/>
  <c r="H493" i="4"/>
  <c r="D468" i="4"/>
  <c r="P15" i="3"/>
  <c r="AK163" i="4"/>
  <c r="AL164" i="4"/>
  <c r="AJ175" i="4"/>
  <c r="AK176" i="4"/>
  <c r="AK265" i="4"/>
  <c r="AL266" i="4"/>
  <c r="AJ279" i="4"/>
  <c r="AK280" i="4"/>
  <c r="T273" i="4"/>
  <c r="U274" i="4"/>
  <c r="P52" i="3"/>
  <c r="H518" i="4"/>
  <c r="G453" i="4"/>
  <c r="H491" i="4"/>
  <c r="H522" i="4"/>
  <c r="H512" i="4"/>
  <c r="G420" i="4"/>
  <c r="D522" i="4"/>
  <c r="D465" i="4"/>
  <c r="U273" i="4"/>
  <c r="V274" i="4"/>
  <c r="AK279" i="4"/>
  <c r="AL280" i="4"/>
  <c r="AL265" i="4"/>
  <c r="AM266" i="4"/>
  <c r="AK175" i="4"/>
  <c r="AL176" i="4"/>
  <c r="AL163" i="4"/>
  <c r="AM164" i="4"/>
  <c r="H506" i="4"/>
  <c r="H515" i="4"/>
  <c r="H526" i="4"/>
  <c r="AO253" i="4"/>
  <c r="AP254" i="4"/>
  <c r="I406" i="4"/>
  <c r="H404" i="4"/>
  <c r="H399" i="4"/>
  <c r="I400" i="4"/>
  <c r="I381" i="4"/>
  <c r="H379" i="4"/>
  <c r="I377" i="4"/>
  <c r="H375" i="4"/>
  <c r="I437" i="4"/>
  <c r="H427" i="4"/>
  <c r="I429" i="4"/>
  <c r="H420" i="4"/>
  <c r="I421" i="4"/>
  <c r="H387" i="4"/>
  <c r="I388" i="4"/>
  <c r="U127" i="4"/>
  <c r="V128" i="4"/>
  <c r="U115" i="4"/>
  <c r="V116" i="4"/>
  <c r="V291" i="4"/>
  <c r="W292" i="4"/>
  <c r="V279" i="4"/>
  <c r="W280" i="4"/>
  <c r="V121" i="4"/>
  <c r="W122" i="4"/>
  <c r="U324" i="4"/>
  <c r="V325" i="4"/>
  <c r="AL291" i="4"/>
  <c r="AM292" i="4"/>
  <c r="H442" i="4"/>
  <c r="I443" i="4"/>
  <c r="I384" i="4"/>
  <c r="H382" i="4"/>
  <c r="H438" i="4"/>
  <c r="I439" i="4"/>
  <c r="H407" i="4"/>
  <c r="I408" i="4"/>
  <c r="H393" i="4"/>
  <c r="H435" i="4"/>
  <c r="I395" i="4"/>
  <c r="I374" i="4"/>
  <c r="U285" i="4"/>
  <c r="V286" i="4"/>
  <c r="I435" i="4"/>
  <c r="I407" i="4"/>
  <c r="I442" i="4"/>
  <c r="AM291" i="4"/>
  <c r="AN292" i="4"/>
  <c r="V285" i="4"/>
  <c r="W286" i="4"/>
  <c r="I382" i="4"/>
  <c r="W121" i="4"/>
  <c r="X122" i="4"/>
  <c r="W279" i="4"/>
  <c r="X280" i="4"/>
  <c r="W291" i="4"/>
  <c r="X292" i="4"/>
  <c r="V115" i="4"/>
  <c r="W116" i="4"/>
  <c r="V127" i="4"/>
  <c r="W128" i="4"/>
  <c r="I387" i="4"/>
  <c r="I420" i="4"/>
  <c r="I427" i="4"/>
  <c r="I399" i="4"/>
  <c r="AP253" i="4"/>
  <c r="AQ254" i="4"/>
  <c r="H563" i="4"/>
  <c r="I393" i="4"/>
  <c r="I438" i="4"/>
  <c r="V324" i="4"/>
  <c r="W325" i="4"/>
  <c r="H453" i="4"/>
  <c r="I375" i="4"/>
  <c r="I379" i="4"/>
  <c r="I404" i="4"/>
  <c r="AM163" i="4"/>
  <c r="AN164" i="4"/>
  <c r="AL175" i="4"/>
  <c r="AM176" i="4"/>
  <c r="AM265" i="4"/>
  <c r="AN266" i="4"/>
  <c r="AL279" i="4"/>
  <c r="AM280" i="4"/>
  <c r="V273" i="4"/>
  <c r="W274" i="4"/>
  <c r="W324" i="4"/>
  <c r="X325" i="4"/>
  <c r="W127" i="4"/>
  <c r="X128" i="4"/>
  <c r="X291" i="4"/>
  <c r="Y292" i="4"/>
  <c r="W285" i="4"/>
  <c r="X286" i="4"/>
  <c r="AQ253" i="4"/>
  <c r="AR254" i="4"/>
  <c r="W115" i="4"/>
  <c r="X116" i="4"/>
  <c r="X279" i="4"/>
  <c r="Y280" i="4"/>
  <c r="X121" i="4"/>
  <c r="Y122" i="4"/>
  <c r="AN291" i="4"/>
  <c r="AO292" i="4"/>
  <c r="W273" i="4"/>
  <c r="X274" i="4"/>
  <c r="AM279" i="4"/>
  <c r="AN280" i="4"/>
  <c r="AN265" i="4"/>
  <c r="AO266" i="4"/>
  <c r="AM175" i="4"/>
  <c r="AN176" i="4"/>
  <c r="AN163" i="4"/>
  <c r="AO164" i="4"/>
  <c r="I453" i="4"/>
  <c r="H454" i="4"/>
  <c r="D521" i="4"/>
  <c r="I454" i="4"/>
  <c r="H521" i="4"/>
  <c r="X285" i="4"/>
  <c r="Y286" i="4"/>
  <c r="Y291" i="4"/>
  <c r="Z292" i="4"/>
  <c r="X127" i="4"/>
  <c r="Y128" i="4"/>
  <c r="X324" i="4"/>
  <c r="Y325" i="4"/>
  <c r="AO163" i="4"/>
  <c r="AP164" i="4"/>
  <c r="AN175" i="4"/>
  <c r="AO176" i="4"/>
  <c r="AO265" i="4"/>
  <c r="AP266" i="4"/>
  <c r="AN279" i="4"/>
  <c r="AO280" i="4"/>
  <c r="X273" i="4"/>
  <c r="Y274" i="4"/>
  <c r="AO291" i="4"/>
  <c r="AP292" i="4"/>
  <c r="Y121" i="4"/>
  <c r="Z122" i="4"/>
  <c r="Y279" i="4"/>
  <c r="Z280" i="4"/>
  <c r="X115" i="4"/>
  <c r="Y116" i="4"/>
  <c r="AR253" i="4"/>
  <c r="AS254" i="4"/>
  <c r="Y115" i="4"/>
  <c r="Z116" i="4"/>
  <c r="Z121" i="4"/>
  <c r="AA122" i="4"/>
  <c r="AS253" i="4"/>
  <c r="AT254" i="4"/>
  <c r="AT253" i="4"/>
  <c r="AU253" i="4"/>
  <c r="Z279" i="4"/>
  <c r="AA280" i="4"/>
  <c r="AP291" i="4"/>
  <c r="AQ292" i="4"/>
  <c r="Y273" i="4"/>
  <c r="Z274" i="4"/>
  <c r="AO279" i="4"/>
  <c r="AP280" i="4"/>
  <c r="AP265" i="4"/>
  <c r="AQ266" i="4"/>
  <c r="AO175" i="4"/>
  <c r="AP176" i="4"/>
  <c r="AP163" i="4"/>
  <c r="AQ164" i="4"/>
  <c r="Y324" i="4"/>
  <c r="Z325" i="4"/>
  <c r="Y127" i="4"/>
  <c r="Z128" i="4"/>
  <c r="Z291" i="4"/>
  <c r="AA292" i="4"/>
  <c r="Y285" i="4"/>
  <c r="Z286" i="4"/>
  <c r="Z285" i="4"/>
  <c r="AA286" i="4"/>
  <c r="AA291" i="4"/>
  <c r="AB292" i="4"/>
  <c r="Z324" i="4"/>
  <c r="AA325" i="4"/>
  <c r="AQ163" i="4"/>
  <c r="AR164" i="4"/>
  <c r="AP175" i="4"/>
  <c r="AQ176" i="4"/>
  <c r="AQ265" i="4"/>
  <c r="AR266" i="4"/>
  <c r="Z273" i="4"/>
  <c r="AA274" i="4"/>
  <c r="AQ291" i="4"/>
  <c r="AR292" i="4"/>
  <c r="AA279" i="4"/>
  <c r="AB280" i="4"/>
  <c r="AA121" i="4"/>
  <c r="AB122" i="4"/>
  <c r="Z115" i="4"/>
  <c r="AA116" i="4"/>
  <c r="Z127" i="4"/>
  <c r="AA128" i="4"/>
  <c r="AP279" i="4"/>
  <c r="AQ280" i="4"/>
  <c r="AQ279" i="4"/>
  <c r="AR280" i="4"/>
  <c r="AA127" i="4"/>
  <c r="AB128" i="4"/>
  <c r="AA115" i="4"/>
  <c r="AB116" i="4"/>
  <c r="AB121" i="4"/>
  <c r="AC122" i="4"/>
  <c r="AB279" i="4"/>
  <c r="AC280" i="4"/>
  <c r="AR291" i="4"/>
  <c r="AS292" i="4"/>
  <c r="AA273" i="4"/>
  <c r="AB274" i="4"/>
  <c r="AR265" i="4"/>
  <c r="AS266" i="4"/>
  <c r="AQ175" i="4"/>
  <c r="AR176" i="4"/>
  <c r="AR163" i="4"/>
  <c r="AS164" i="4"/>
  <c r="AB325" i="4"/>
  <c r="AA324" i="4"/>
  <c r="AB291" i="4"/>
  <c r="AC292" i="4"/>
  <c r="AA285" i="4"/>
  <c r="AB286" i="4"/>
  <c r="AB285" i="4"/>
  <c r="AC286" i="4"/>
  <c r="AC291" i="4"/>
  <c r="AD292" i="4"/>
  <c r="AD291" i="4"/>
  <c r="AS163" i="4"/>
  <c r="AT164" i="4"/>
  <c r="AT163" i="4"/>
  <c r="AR175" i="4"/>
  <c r="AS176" i="4"/>
  <c r="AS265" i="4"/>
  <c r="AT266" i="4"/>
  <c r="AT265" i="4"/>
  <c r="AB273" i="4"/>
  <c r="AC274" i="4"/>
  <c r="AS291" i="4"/>
  <c r="AT292" i="4"/>
  <c r="AT291" i="4"/>
  <c r="AC279" i="4"/>
  <c r="AD280" i="4"/>
  <c r="AD279" i="4"/>
  <c r="AE279" i="4"/>
  <c r="P47" i="3"/>
  <c r="AC121" i="4"/>
  <c r="AD122" i="4"/>
  <c r="AD121" i="4"/>
  <c r="AE121" i="4"/>
  <c r="P17" i="3"/>
  <c r="AB115" i="4"/>
  <c r="AC116" i="4"/>
  <c r="AB127" i="4"/>
  <c r="AC128" i="4"/>
  <c r="AR279" i="4"/>
  <c r="AS280" i="4"/>
  <c r="AC325" i="4"/>
  <c r="AB324" i="4"/>
  <c r="AU291" i="4"/>
  <c r="AC273" i="4"/>
  <c r="AD274" i="4"/>
  <c r="AD273" i="4"/>
  <c r="AE273" i="4"/>
  <c r="AU265" i="4"/>
  <c r="AS175" i="4"/>
  <c r="AT176" i="4"/>
  <c r="AT175" i="4"/>
  <c r="AU175" i="4"/>
  <c r="AU163" i="4"/>
  <c r="AU270" i="4"/>
  <c r="AE291" i="4"/>
  <c r="P49" i="3"/>
  <c r="AC285" i="4"/>
  <c r="AD286" i="4"/>
  <c r="AD285" i="4"/>
  <c r="AS279" i="4"/>
  <c r="AT280" i="4"/>
  <c r="AT279" i="4"/>
  <c r="AC127" i="4"/>
  <c r="AD128" i="4"/>
  <c r="AD127" i="4"/>
  <c r="AC115" i="4"/>
  <c r="AD116" i="4"/>
  <c r="AD115" i="4"/>
  <c r="AE115" i="4"/>
  <c r="AD325" i="4"/>
  <c r="AD324" i="4"/>
  <c r="AC324" i="4"/>
  <c r="AE324" i="4"/>
  <c r="P16" i="3"/>
  <c r="AE127" i="4"/>
  <c r="P18" i="3"/>
  <c r="AU279" i="4"/>
  <c r="AU303" i="4"/>
  <c r="AE285" i="4"/>
  <c r="P48" i="3"/>
  <c r="P55" i="3"/>
  <c r="AE336" i="4"/>
  <c r="P46" i="3"/>
  <c r="AE303" i="4"/>
  <c r="H362" i="4"/>
  <c r="F362" i="4"/>
  <c r="M303" i="4"/>
  <c r="H367" i="4"/>
  <c r="F367" i="4"/>
  <c r="AE270" i="4"/>
  <c r="P51" i="3"/>
  <c r="Q48" i="3"/>
  <c r="Q16" i="3"/>
  <c r="M270" i="4"/>
  <c r="H361" i="4"/>
  <c r="F361" i="4"/>
  <c r="I367" i="4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51" i="3"/>
  <c r="Q45" i="3"/>
  <c r="Q44" i="3"/>
  <c r="Q50" i="3"/>
  <c r="Q15" i="3"/>
  <c r="R15" i="3"/>
  <c r="R16" i="3"/>
  <c r="Q17" i="3"/>
  <c r="Q47" i="3"/>
  <c r="Q49" i="3"/>
  <c r="Q18" i="3"/>
  <c r="Q46" i="3"/>
  <c r="G367" i="4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H363" i="4"/>
  <c r="I361" i="4"/>
  <c r="G361" i="4"/>
  <c r="F363" i="4"/>
  <c r="F366" i="4"/>
  <c r="G363" i="4"/>
  <c r="I363" i="4"/>
  <c r="H366" i="4"/>
  <c r="H369" i="4"/>
  <c r="I366" i="4"/>
  <c r="F369" i="4"/>
  <c r="G366" i="4"/>
  <c r="F371" i="4"/>
  <c r="G369" i="4"/>
  <c r="H370" i="4"/>
  <c r="H371" i="4"/>
  <c r="I369" i="4"/>
  <c r="F455" i="4"/>
  <c r="G371" i="4"/>
  <c r="F468" i="4"/>
  <c r="I371" i="4"/>
  <c r="H457" i="4"/>
  <c r="H456" i="4"/>
  <c r="H455" i="4"/>
  <c r="H468" i="4"/>
  <c r="I456" i="4"/>
  <c r="G501" i="4"/>
  <c r="H517" i="4"/>
  <c r="H511" i="4"/>
  <c r="D517" i="4"/>
  <c r="D511" i="4"/>
  <c r="H514" i="4"/>
  <c r="D514" i="4"/>
  <c r="H501" i="4"/>
  <c r="I455" i="4"/>
  <c r="F501" i="4"/>
  <c r="E501" i="4"/>
  <c r="H524" i="4"/>
  <c r="H465" i="4"/>
  <c r="H508" i="4"/>
  <c r="D524" i="4"/>
  <c r="D508" i="4"/>
  <c r="F465" i="4"/>
  <c r="G455" i="4"/>
  <c r="I465" i="4"/>
  <c r="H509" i="4"/>
  <c r="D509" i="4"/>
  <c r="E479" i="4"/>
  <c r="E527" i="4"/>
  <c r="G479" i="4"/>
  <c r="G527" i="4"/>
  <c r="G465" i="4"/>
  <c r="F479" i="4"/>
  <c r="F527" i="4"/>
  <c r="H527" i="4"/>
  <c r="H562" i="4"/>
  <c r="F499" i="4"/>
  <c r="F496" i="4"/>
  <c r="F477" i="4"/>
  <c r="F493" i="4"/>
  <c r="F491" i="4"/>
  <c r="G496" i="4"/>
  <c r="G499" i="4"/>
  <c r="G477" i="4"/>
  <c r="G493" i="4"/>
  <c r="G491" i="4"/>
  <c r="E496" i="4"/>
  <c r="E477" i="4"/>
  <c r="E499" i="4"/>
  <c r="E493" i="4"/>
  <c r="E491" i="4"/>
  <c r="G522" i="4"/>
  <c r="G521" i="4"/>
  <c r="G508" i="4"/>
  <c r="G509" i="4"/>
  <c r="F522" i="4"/>
  <c r="F521" i="4"/>
  <c r="F508" i="4"/>
  <c r="F509" i="4"/>
  <c r="E522" i="4"/>
  <c r="E521" i="4"/>
  <c r="E508" i="4"/>
  <c r="E509" i="4"/>
  <c r="E515" i="4"/>
  <c r="E514" i="4"/>
  <c r="E526" i="4"/>
  <c r="E518" i="4"/>
  <c r="E524" i="4"/>
  <c r="G526" i="4"/>
  <c r="G515" i="4"/>
  <c r="G514" i="4"/>
  <c r="G518" i="4"/>
  <c r="G524" i="4"/>
  <c r="F515" i="4"/>
  <c r="F514" i="4"/>
  <c r="F526" i="4"/>
  <c r="F518" i="4"/>
  <c r="F524" i="4"/>
  <c r="F512" i="4"/>
  <c r="F517" i="4"/>
  <c r="F511" i="4"/>
  <c r="G512" i="4"/>
  <c r="G517" i="4"/>
  <c r="G511" i="4"/>
  <c r="E512" i="4"/>
  <c r="E517" i="4"/>
  <c r="E51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Mike</author>
  </authors>
  <commentList>
    <comment ref="C9" authorId="0" shapeId="0" xr:uid="{5CD84C62-624B-4522-9E86-4AD94BBC4E5A}">
      <text>
        <r>
          <rPr>
            <b/>
            <sz val="9"/>
            <color indexed="81"/>
            <rFont val="Tahoma"/>
            <family val="2"/>
          </rPr>
          <t>Prospective borrower's name</t>
        </r>
      </text>
    </comment>
    <comment ref="C11" authorId="0" shapeId="0" xr:uid="{A26480BC-2D03-4922-B5A1-14B90C2A21C8}">
      <text>
        <r>
          <rPr>
            <b/>
            <sz val="9"/>
            <color indexed="81"/>
            <rFont val="Tahoma"/>
            <family val="2"/>
          </rPr>
          <t>Loan amount applied for</t>
        </r>
      </text>
    </comment>
    <comment ref="E11" authorId="0" shapeId="0" xr:uid="{74286FCE-72EB-4268-B64A-A114B3624670}">
      <text>
        <r>
          <rPr>
            <b/>
            <sz val="9"/>
            <color indexed="81"/>
            <rFont val="Tahoma"/>
            <family val="2"/>
          </rPr>
          <t>Insert desired term</t>
        </r>
      </text>
    </comment>
    <comment ref="E12" authorId="0" shapeId="0" xr:uid="{6F709397-38EF-4183-A0C7-4D49E0F4AD6B}">
      <text>
        <r>
          <rPr>
            <b/>
            <sz val="9"/>
            <color indexed="81"/>
            <rFont val="Tahoma"/>
            <family val="2"/>
          </rPr>
          <t>Insert desired amortization</t>
        </r>
      </text>
    </comment>
    <comment ref="H12" authorId="0" shapeId="0" xr:uid="{B50C4356-9DB7-44B3-87EA-762474158088}">
      <text>
        <r>
          <rPr>
            <b/>
            <sz val="9"/>
            <color indexed="81"/>
            <rFont val="Tahoma"/>
            <family val="2"/>
          </rPr>
          <t>Insert desired (market) rate</t>
        </r>
      </text>
    </comment>
    <comment ref="C19" authorId="0" shapeId="0" xr:uid="{5966EB75-4844-418F-B4CE-D5B0BA65129D}">
      <text>
        <r>
          <rPr>
            <b/>
            <sz val="9"/>
            <color indexed="81"/>
            <rFont val="Tahoma"/>
            <family val="2"/>
          </rPr>
          <t>Insert loan purpose, e.g. assist in purchase, refinance, equity release, etc.</t>
        </r>
      </text>
    </comment>
    <comment ref="C25" authorId="0" shapeId="0" xr:uid="{95D7E4F2-79FF-4F06-A612-08B5220A538A}">
      <text>
        <r>
          <rPr>
            <b/>
            <sz val="9"/>
            <color indexed="81"/>
            <rFont val="Tahoma"/>
            <family val="2"/>
          </rPr>
          <t>Insert all sources of financing, e.g. loan amount applied for, 2nd mortgage/VTB, cash/equity, etc.</t>
        </r>
      </text>
    </comment>
    <comment ref="E25" authorId="0" shapeId="0" xr:uid="{08C767F0-7DBE-4286-BAF1-9B03F4FCF00D}">
      <text>
        <r>
          <rPr>
            <b/>
            <sz val="9"/>
            <color indexed="81"/>
            <rFont val="Tahoma"/>
            <family val="2"/>
          </rPr>
          <t>Insert use of funds, e.g. property purchase, refinance, equity release, etc.</t>
        </r>
      </text>
    </comment>
    <comment ref="D29" authorId="0" shapeId="0" xr:uid="{15ECE5B9-097E-4324-B1C1-0BA0A09E4E5B}">
      <text>
        <r>
          <rPr>
            <b/>
            <sz val="9"/>
            <color indexed="81"/>
            <rFont val="Tahoma"/>
            <family val="2"/>
          </rPr>
          <t>Total of Sources should equal the Total of Uses</t>
        </r>
      </text>
    </comment>
    <comment ref="H29" authorId="0" shapeId="0" xr:uid="{6B3206D5-8F93-4B70-B124-8A87E42717C0}">
      <text>
        <r>
          <rPr>
            <b/>
            <sz val="9"/>
            <color indexed="81"/>
            <rFont val="Tahoma"/>
            <family val="2"/>
          </rPr>
          <t>Total of Uses should equal the Total of Sources</t>
        </r>
      </text>
    </comment>
    <comment ref="C31" authorId="0" shapeId="0" xr:uid="{A18FA3A5-AB85-4F7B-95A5-889D74F5469E}">
      <text>
        <r>
          <rPr>
            <b/>
            <sz val="9"/>
            <color indexed="81"/>
            <rFont val="Tahoma"/>
            <family val="2"/>
          </rPr>
          <t>Description of property and location, e.g. address, sq.ft. or no. of residential suites, no. of stories, age, location relative to places of employment, major highways, etc.</t>
        </r>
      </text>
    </comment>
    <comment ref="C36" authorId="0" shapeId="0" xr:uid="{9FB7D631-C53F-4525-8A61-92081541582A}">
      <text>
        <r>
          <rPr>
            <b/>
            <sz val="9"/>
            <color indexed="81"/>
            <rFont val="Tahoma"/>
            <family val="2"/>
          </rPr>
          <t>Insert gross sq.ft.</t>
        </r>
      </text>
    </comment>
    <comment ref="C38" authorId="0" shapeId="0" xr:uid="{A66140E9-3AED-45B2-8B21-4EFD671891B0}">
      <text>
        <r>
          <rPr>
            <b/>
            <sz val="9"/>
            <color indexed="81"/>
            <rFont val="Tahoma"/>
            <family val="2"/>
          </rPr>
          <t>Insert no. of residential suites</t>
        </r>
      </text>
    </comment>
    <comment ref="C43" authorId="0" shapeId="0" xr:uid="{EE631A22-448C-4B90-8EF8-A906B120606D}">
      <text>
        <r>
          <rPr>
            <b/>
            <sz val="9"/>
            <color indexed="81"/>
            <rFont val="Tahoma"/>
            <family val="2"/>
          </rPr>
          <t>Insert purchase price</t>
        </r>
      </text>
    </comment>
    <comment ref="C44" authorId="0" shapeId="0" xr:uid="{9A296F76-E98D-47E2-9AE0-D938E8C25BDF}">
      <text>
        <r>
          <rPr>
            <b/>
            <sz val="9"/>
            <color indexed="81"/>
            <rFont val="Tahoma"/>
            <family val="2"/>
          </rPr>
          <t>Insert estimate of value</t>
        </r>
      </text>
    </comment>
    <comment ref="C55" authorId="0" shapeId="0" xr:uid="{F30AE169-AC02-45B3-A628-2720BB87CE54}">
      <text>
        <r>
          <rPr>
            <b/>
            <sz val="9"/>
            <color indexed="81"/>
            <rFont val="Tahoma"/>
            <family val="2"/>
          </rPr>
          <t>Identify and describe the borrower, e.g. financial strength, credit rating, expertise, track record, management skills, etc.</t>
        </r>
      </text>
    </comment>
  </commentList>
</comments>
</file>

<file path=xl/sharedStrings.xml><?xml version="1.0" encoding="utf-8"?>
<sst xmlns="http://schemas.openxmlformats.org/spreadsheetml/2006/main" count="892" uniqueCount="446">
  <si>
    <t>DESCRIPTION :</t>
  </si>
  <si>
    <t>ORIGINAL</t>
  </si>
  <si>
    <t>BALANCE</t>
  </si>
  <si>
    <t>CURRENT</t>
  </si>
  <si>
    <t>REQUEST AMT :</t>
  </si>
  <si>
    <t>INTEREST RATE</t>
  </si>
  <si>
    <t>INCREASE</t>
  </si>
  <si>
    <t>(DECREASE)</t>
  </si>
  <si>
    <t>BORROWER:</t>
  </si>
  <si>
    <t>CURRENT CREDIT FACILITIES</t>
  </si>
  <si>
    <t>Line of credit</t>
  </si>
  <si>
    <t>Term loan</t>
  </si>
  <si>
    <t>Mortgage</t>
  </si>
  <si>
    <t>Other</t>
  </si>
  <si>
    <t>MATURITY</t>
  </si>
  <si>
    <t>DATE</t>
  </si>
  <si>
    <t>TOTAL</t>
  </si>
  <si>
    <t>CREDIT REQUEST</t>
  </si>
  <si>
    <t>O/S credit</t>
  </si>
  <si>
    <t>Total</t>
  </si>
  <si>
    <t>x</t>
  </si>
  <si>
    <t>Sub Total</t>
  </si>
  <si>
    <t>Total Connected</t>
  </si>
  <si>
    <t>APPLICANT/MEMBER:</t>
  </si>
  <si>
    <t>RELATED ACCOUNTS:</t>
  </si>
  <si>
    <t>INCOME &amp; EXPENSE:</t>
  </si>
  <si>
    <t>Financial</t>
  </si>
  <si>
    <t>Statement</t>
  </si>
  <si>
    <t>INCOME</t>
  </si>
  <si>
    <t>Occupied</t>
  </si>
  <si>
    <t>Vacant</t>
  </si>
  <si>
    <t>Other Income</t>
  </si>
  <si>
    <t>Total Gross Income</t>
  </si>
  <si>
    <t>Vacancy</t>
  </si>
  <si>
    <t>Total Effective Gross Income</t>
  </si>
  <si>
    <t>Salaries/Superintendent</t>
  </si>
  <si>
    <t>Office/Administration</t>
  </si>
  <si>
    <t>GUIDELINE</t>
  </si>
  <si>
    <t>PREFERENCE</t>
  </si>
  <si>
    <t>&gt; mkt/ 5%</t>
  </si>
  <si>
    <t>&lt; contract/mkt.</t>
  </si>
  <si>
    <t>$ PSF</t>
  </si>
  <si>
    <t>COMMENT</t>
  </si>
  <si>
    <t>Leased</t>
  </si>
  <si>
    <t>Total Base Rent</t>
  </si>
  <si>
    <t>Lease Income:</t>
  </si>
  <si>
    <t>Other leased income</t>
  </si>
  <si>
    <t>Total Lease Income</t>
  </si>
  <si>
    <t>EXPENSES:</t>
  </si>
  <si>
    <t>Property - sq. ft.</t>
  </si>
  <si>
    <t>Net Rentable Area (NRA)</t>
  </si>
  <si>
    <t>RECOVERABLE EXPENSES</t>
  </si>
  <si>
    <t>CLEANING</t>
  </si>
  <si>
    <t>contract</t>
  </si>
  <si>
    <t>supplies</t>
  </si>
  <si>
    <t>waste disposal removal</t>
  </si>
  <si>
    <t>pest control</t>
  </si>
  <si>
    <t>UTILITIES</t>
  </si>
  <si>
    <t>electricity</t>
  </si>
  <si>
    <t>gas</t>
  </si>
  <si>
    <t>water &amp; oil</t>
  </si>
  <si>
    <t>SECURITY &amp; SAFETY</t>
  </si>
  <si>
    <t>security contract</t>
  </si>
  <si>
    <t>radio &amp; pagers</t>
  </si>
  <si>
    <t>fire alarm &amp; sprinkler contract</t>
  </si>
  <si>
    <t>other security</t>
  </si>
  <si>
    <t>MAINT.&amp; REPAIR-EXTERIOR</t>
  </si>
  <si>
    <t>general budget</t>
  </si>
  <si>
    <t>exterior maintenance contract</t>
  </si>
  <si>
    <t>landscaping</t>
  </si>
  <si>
    <t>MAINT.&amp; REPAIR-INTERIOR</t>
  </si>
  <si>
    <t>elevator contract</t>
  </si>
  <si>
    <t>parking lot repair</t>
  </si>
  <si>
    <t>snow removal contract</t>
  </si>
  <si>
    <t>Professional Fees recoverable</t>
  </si>
  <si>
    <t>accounting fees</t>
  </si>
  <si>
    <t>audit fees recoverable</t>
  </si>
  <si>
    <t>computor consulting fees</t>
  </si>
  <si>
    <t>legal fees recoverable</t>
  </si>
  <si>
    <t>OFFICE &amp; ADMINISTRATION</t>
  </si>
  <si>
    <t>office supplies</t>
  </si>
  <si>
    <t>postage, courier</t>
  </si>
  <si>
    <t>computer supplies</t>
  </si>
  <si>
    <t>rent</t>
  </si>
  <si>
    <t>internet</t>
  </si>
  <si>
    <t>telecommunication (phone, internet)</t>
  </si>
  <si>
    <t>equipment lease</t>
  </si>
  <si>
    <t>bank charges &amp; interest</t>
  </si>
  <si>
    <t>admin. Miscellaneous</t>
  </si>
  <si>
    <t>MANAGEMENT FEES</t>
  </si>
  <si>
    <t>property mgt. Fees</t>
  </si>
  <si>
    <t>REALTY TAXES</t>
  </si>
  <si>
    <t>municipal taxes</t>
  </si>
  <si>
    <t>school taxes</t>
  </si>
  <si>
    <t>other</t>
  </si>
  <si>
    <t>INSURANCE</t>
  </si>
  <si>
    <t>insurance</t>
  </si>
  <si>
    <t>deferred costs recoverable</t>
  </si>
  <si>
    <t>TOTAL RECOVERABLE COSTS</t>
  </si>
  <si>
    <t>financing fees amort</t>
  </si>
  <si>
    <t>promotion &amp; publicity</t>
  </si>
  <si>
    <t>professional fees</t>
  </si>
  <si>
    <t>leasing fees</t>
  </si>
  <si>
    <t>consulting fees</t>
  </si>
  <si>
    <t>legal fees</t>
  </si>
  <si>
    <t>audit fees -non-recov.</t>
  </si>
  <si>
    <t>travel</t>
  </si>
  <si>
    <t>other non-recoverable</t>
  </si>
  <si>
    <t>TOTAL NON-RECOVERABLE COSTS</t>
  </si>
  <si>
    <t>security supplies (access cards)</t>
  </si>
  <si>
    <t>marketing/Advertising</t>
  </si>
  <si>
    <t>MARKETING/ADVERTISING</t>
  </si>
  <si>
    <t>OTHER/MISCELLANEOUS</t>
  </si>
  <si>
    <t>amort. Non-recoverable</t>
  </si>
  <si>
    <t>OTHER EXPENSES:</t>
  </si>
  <si>
    <t>TOTAL EXPENSES</t>
  </si>
  <si>
    <t>NET OPERATING INCOME</t>
  </si>
  <si>
    <t>REPLACEMENT RESERVE</t>
  </si>
  <si>
    <t>TENANT IMPROVEMENTS</t>
  </si>
  <si>
    <t>LEASING COMMISSIONS</t>
  </si>
  <si>
    <t>NET CASH FLOW</t>
  </si>
  <si>
    <t>retail</t>
  </si>
  <si>
    <t>office</t>
  </si>
  <si>
    <t>WORKSHEET DATA: -Office/Industrial/Retail</t>
  </si>
  <si>
    <t>Date:</t>
  </si>
  <si>
    <t>Connected/</t>
  </si>
  <si>
    <t>Industry</t>
  </si>
  <si>
    <t>Rating</t>
  </si>
  <si>
    <t>related: Yes/No</t>
  </si>
  <si>
    <t>Adjust.</t>
  </si>
  <si>
    <t>%</t>
  </si>
  <si>
    <t>REQUEST</t>
  </si>
  <si>
    <t>Spread</t>
  </si>
  <si>
    <t>DSC-NOI</t>
  </si>
  <si>
    <t>DSC-CF</t>
  </si>
  <si>
    <t>APPLICATION:</t>
  </si>
  <si>
    <t>LOAN AMOUNT</t>
  </si>
  <si>
    <t>MORTGAGE/LOAN RATE</t>
  </si>
  <si>
    <t>RECOMMEND</t>
  </si>
  <si>
    <t>OPTION #1</t>
  </si>
  <si>
    <t>OPTION #2</t>
  </si>
  <si>
    <t>OPTION #3</t>
  </si>
  <si>
    <t>LENDING VALUE</t>
  </si>
  <si>
    <t>TERM (yrs)</t>
  </si>
  <si>
    <t>AMORTIZATION (yrs)</t>
  </si>
  <si>
    <t>Monthly P&amp;I Payment</t>
  </si>
  <si>
    <t>CAP RATE</t>
  </si>
  <si>
    <t>RATIOS:</t>
  </si>
  <si>
    <t>DSC- Stress test 7%</t>
  </si>
  <si>
    <t>DSC- Stress test (rate +2%)</t>
  </si>
  <si>
    <t>max 75%</t>
  </si>
  <si>
    <t>&gt; 7% or</t>
  </si>
  <si>
    <t>rate + 2%</t>
  </si>
  <si>
    <t>LOAN $PSF</t>
  </si>
  <si>
    <t>VALUE $PSF</t>
  </si>
  <si>
    <t>Debt Service - Stress Test Final</t>
  </si>
  <si>
    <t>Mkt or higher</t>
  </si>
  <si>
    <t>Min 1.20x</t>
  </si>
  <si>
    <t>COMMERCIAL SERVICES RISK RATING WORKSHEET-MORTGAGE</t>
  </si>
  <si>
    <t>Subjective Considerations</t>
  </si>
  <si>
    <t>Credit Structure</t>
  </si>
  <si>
    <t>Term/Amortization</t>
  </si>
  <si>
    <t>Additional Security</t>
  </si>
  <si>
    <t>Covenants</t>
  </si>
  <si>
    <t>Guarantors</t>
  </si>
  <si>
    <t>Net Worth</t>
  </si>
  <si>
    <t>Financial Capacity</t>
  </si>
  <si>
    <t>Experience</t>
  </si>
  <si>
    <t>Debt Service Coverage</t>
  </si>
  <si>
    <t>Loan to Value</t>
  </si>
  <si>
    <t>BBB</t>
  </si>
  <si>
    <t>Comment:</t>
  </si>
  <si>
    <t>CMHC Insured</t>
  </si>
  <si>
    <t>AAA</t>
  </si>
  <si>
    <t>L:V &lt; 50% &amp; dsc not less than 2.00 &amp; category 1 assessment</t>
  </si>
  <si>
    <t>L:V &lt; 50% &amp; dsc not less than 2.20 &amp; category 2 assessment</t>
  </si>
  <si>
    <t>L:V &lt; 50% &amp; dsc not less than 2.40 &amp; category 3 assessment</t>
  </si>
  <si>
    <t>L:V &lt; 50% &amp; dsc not less than 2.60 &amp; category 4 assessment</t>
  </si>
  <si>
    <t>L:V &lt; 55% &amp; dsc not less than 1.80 &amp; category 1 assessment</t>
  </si>
  <si>
    <t>AA</t>
  </si>
  <si>
    <t>L:V &lt; 55% &amp; dsc not less than 1.90 &amp; category 2 assessment</t>
  </si>
  <si>
    <t>L:V &lt; 55% &amp; dsc not less than 2.00 &amp; category 3 assessment</t>
  </si>
  <si>
    <t>L:V &lt; 55% &amp; dsc not less than 2.10 &amp; category 4 assessment</t>
  </si>
  <si>
    <t>L:V &lt; 60% &amp; dsc not less than 1.50 &amp; category 1 assessment</t>
  </si>
  <si>
    <t>A</t>
  </si>
  <si>
    <t>L:V &lt; 60% &amp; dsc not less than 1.60 &amp; category 2 assessment</t>
  </si>
  <si>
    <t>L:V &lt; 60% &amp; dsc not less than 1.70 &amp; category 3 assessment</t>
  </si>
  <si>
    <t>L:V &lt; 60% &amp; dsc not less than 1.80 &amp; category 4 assessment</t>
  </si>
  <si>
    <t>L:V &lt; 75% &amp; dsc not less than 1.15 &amp; category 1 assessment</t>
  </si>
  <si>
    <t>L:V &lt; 75% &amp; dsc not less than 1.20 &amp; category 2 assessment</t>
  </si>
  <si>
    <t>L:V &lt; 75% &amp; dsc not less than 1.25 &amp; category 3 assessment</t>
  </si>
  <si>
    <t>L:V &lt; 75% &amp; dsc not less than 1.30 &amp; category 4 assessment</t>
  </si>
  <si>
    <t>L:V &lt; 90% &amp; dsc not less than 0.90 &amp; category 1 assessment</t>
  </si>
  <si>
    <t>BB</t>
  </si>
  <si>
    <t>L:V &lt; 90% &amp; dsc not less than 0.90 &amp; category 2 assessment</t>
  </si>
  <si>
    <t>L:V &lt; 90% &amp; dsc not less than 0.90 &amp; category 3 assessment</t>
  </si>
  <si>
    <t>L:V &lt; 90% &amp; dsc not less than 0.90 &amp; category 4 assessment</t>
  </si>
  <si>
    <t>L:V &gt; 90% &amp; dsc not less than 0.90 &amp; category 1 assessment</t>
  </si>
  <si>
    <t>B</t>
  </si>
  <si>
    <t>L:V &gt; 90% &amp; dsc not less than 0.90 &amp; category 2 assessment</t>
  </si>
  <si>
    <t>L:V &gt; 90% &amp; dsc not less than 0.90 &amp; category 3 assessment</t>
  </si>
  <si>
    <t>L:V &gt; 90% &amp; dsc not less than 0.90 &amp; category 4 assessment</t>
  </si>
  <si>
    <t>L:V &gt; 100% &amp; dsc not less than 0.90 &amp; category 1 assessment</t>
  </si>
  <si>
    <t>C</t>
  </si>
  <si>
    <t>L:V &gt; 100% &amp; dsc not less than 0.90 &amp; category 2 assessment</t>
  </si>
  <si>
    <t>L:V &gt; 100% &amp; dsc not less than 0.90 &amp; category 3 assessment</t>
  </si>
  <si>
    <t>L:V &gt; 100% &amp; dsc not less than 0.90 &amp; category 4 assessment</t>
  </si>
  <si>
    <t>Loan/Value(L/V)</t>
  </si>
  <si>
    <t>repayable</t>
  </si>
  <si>
    <t>Rate</t>
  </si>
  <si>
    <t xml:space="preserve"> </t>
  </si>
  <si>
    <t>Rent</t>
  </si>
  <si>
    <t>GUARANTOR:</t>
  </si>
  <si>
    <t>LEASE SUMMARY</t>
  </si>
  <si>
    <t>Unit</t>
  </si>
  <si>
    <t>Tenant</t>
  </si>
  <si>
    <t>Lease Start</t>
  </si>
  <si>
    <t>Lease Expiry</t>
  </si>
  <si>
    <t>Costs</t>
  </si>
  <si>
    <t>Taxes</t>
  </si>
  <si>
    <t>YEAR</t>
  </si>
  <si>
    <t>sq.ft.</t>
  </si>
  <si>
    <t>Mo</t>
  </si>
  <si>
    <t>Day</t>
  </si>
  <si>
    <t>Yr</t>
  </si>
  <si>
    <t>$PSF</t>
  </si>
  <si>
    <t>Dollars</t>
  </si>
  <si>
    <t>option</t>
  </si>
  <si>
    <t>Term</t>
  </si>
  <si>
    <t>NET</t>
  </si>
  <si>
    <t>Op</t>
  </si>
  <si>
    <t>Gross</t>
  </si>
  <si>
    <t>TO ANALYZE MEMBER/BROKER REQUEST FOR FUNDS</t>
  </si>
  <si>
    <t>Net Rent</t>
  </si>
  <si>
    <t>NRA</t>
  </si>
  <si>
    <t>Borrower:</t>
  </si>
  <si>
    <t>Address:</t>
  </si>
  <si>
    <t>ACCOUNT NO:</t>
  </si>
  <si>
    <t>ACCOUNT No:/</t>
  </si>
  <si>
    <t>SUB REF#</t>
  </si>
  <si>
    <t>Processing Fees  (%)</t>
  </si>
  <si>
    <t xml:space="preserve">                          ($)</t>
  </si>
  <si>
    <t>Good Faith Deposit  (%)</t>
  </si>
  <si>
    <t xml:space="preserve">                              ($)</t>
  </si>
  <si>
    <t>SECURITY/PROPERTY ADDRESS:</t>
  </si>
  <si>
    <t>DATA FOR TOP SECTION OF WORD WRITE UP</t>
  </si>
  <si>
    <t>Notes/Comments</t>
  </si>
  <si>
    <t xml:space="preserve">Value: 6=excellent, 5=very good, 4=good, </t>
  </si>
  <si>
    <t>3=average, 2=below average, 1=poor</t>
  </si>
  <si>
    <t>Borrower Features</t>
  </si>
  <si>
    <t>Project/Business Features</t>
  </si>
  <si>
    <t>Condition</t>
  </si>
  <si>
    <t>Location</t>
  </si>
  <si>
    <t>Amenities</t>
  </si>
  <si>
    <t>Effective Age</t>
  </si>
  <si>
    <t>Scoring</t>
  </si>
  <si>
    <t>Underwriting Considerations</t>
  </si>
  <si>
    <t>TO SUMMARIZE LEASES/RENTROLL FOR INCOME &amp; EXPENSE STATEMENT</t>
  </si>
  <si>
    <t>STEP TWO</t>
  </si>
  <si>
    <t>START</t>
  </si>
  <si>
    <t>MONTH</t>
  </si>
  <si>
    <t>STABILIZED/PRO FORMA 12 MONTHS FORWARD</t>
  </si>
  <si>
    <t>PRO FORMA</t>
  </si>
  <si>
    <t>ANNUAL</t>
  </si>
  <si>
    <t>LEASE TERMS:</t>
  </si>
  <si>
    <t>Total Leased Space</t>
  </si>
  <si>
    <t>VACANT SPACE:</t>
  </si>
  <si>
    <t>Total Vacant Space</t>
  </si>
  <si>
    <t>OTHER INCOME:</t>
  </si>
  <si>
    <t>CONTRACT TERMS:</t>
  </si>
  <si>
    <t>BREAKEVEN INTEREST RATE</t>
  </si>
  <si>
    <t>STEP FOUR</t>
  </si>
  <si>
    <t>COMMENTARY</t>
  </si>
  <si>
    <t>STEP FIVE</t>
  </si>
  <si>
    <t>default</t>
  </si>
  <si>
    <t>5 YR GOC BENCHMARK YIELD</t>
  </si>
  <si>
    <t>CHANGES TO REQUEST</t>
  </si>
  <si>
    <t>Category 1</t>
  </si>
  <si>
    <t>Category 2</t>
  </si>
  <si>
    <t>Category 3</t>
  </si>
  <si>
    <t>Category 4</t>
  </si>
  <si>
    <t>if 3.0&lt;&gt;3.5 then Assessment</t>
  </si>
  <si>
    <t xml:space="preserve">if &gt; 3.5 then Assessment </t>
  </si>
  <si>
    <t>if 2.5&lt;&gt;3.0 then  Assessment</t>
  </si>
  <si>
    <t>if &lt; 2.5 then Assessment</t>
  </si>
  <si>
    <t>OPERATING RATIO:</t>
  </si>
  <si>
    <t>Expenses/Income</t>
  </si>
  <si>
    <t>BREAKEVEN RENT - Gross</t>
  </si>
  <si>
    <t xml:space="preserve">                              - Net</t>
  </si>
  <si>
    <t>(new)</t>
  </si>
  <si>
    <t>(existing)</t>
  </si>
  <si>
    <t>5yr Mort.</t>
  </si>
  <si>
    <t xml:space="preserve">Mortgage - </t>
  </si>
  <si>
    <t xml:space="preserve">Other - </t>
  </si>
  <si>
    <t>Prior Charges</t>
  </si>
  <si>
    <t>Jan</t>
  </si>
  <si>
    <t>general budget-</t>
  </si>
  <si>
    <t>Repairs - carpets/drapes</t>
  </si>
  <si>
    <t>Maintenance- hvac</t>
  </si>
  <si>
    <t>general budget- windows</t>
  </si>
  <si>
    <t>general budget -</t>
  </si>
  <si>
    <t xml:space="preserve">general reserve </t>
  </si>
  <si>
    <t>TOTAL RELATED/CONNECTED</t>
  </si>
  <si>
    <t>% Cum.</t>
  </si>
  <si>
    <t>% Cum</t>
  </si>
  <si>
    <t>YRS</t>
  </si>
  <si>
    <t>Risk Rating</t>
  </si>
  <si>
    <t>New/Renew/Review</t>
  </si>
  <si>
    <t>Application Purpose:</t>
  </si>
  <si>
    <t>DSC - Stress Test Final @ RATE</t>
  </si>
  <si>
    <t>Account  No:</t>
  </si>
  <si>
    <t>Property</t>
  </si>
  <si>
    <t>Stabilized</t>
  </si>
  <si>
    <t>Current</t>
  </si>
  <si>
    <t>Lease Maturity Schedule</t>
  </si>
  <si>
    <t xml:space="preserve">WORKSHEET DATA: -Office/Industrial/Retail </t>
  </si>
  <si>
    <t>Total Other Income</t>
  </si>
  <si>
    <t>AUTHORIZED</t>
  </si>
  <si>
    <t>RELATED ACCT: - Member</t>
  </si>
  <si>
    <t>COMMENTS/ NOTES:</t>
  </si>
  <si>
    <t>ADJUSTMENTS TO LEASE INCOME</t>
  </si>
  <si>
    <t>Income</t>
  </si>
  <si>
    <t>Operating Budget</t>
  </si>
  <si>
    <t>Op Cost Adjustments</t>
  </si>
  <si>
    <t>ADJUSTMENT</t>
  </si>
  <si>
    <t>Op Cpst Recovery Adjust.</t>
  </si>
  <si>
    <t>Unit #</t>
  </si>
  <si>
    <t>GOC benchmark Term Yield</t>
  </si>
  <si>
    <t>THIS SECTION REQUIRED IF PROCEEDING TO LOAN APPLICATION</t>
  </si>
  <si>
    <t>SUMMARY INFORMATION FOR UNDERWRITER</t>
  </si>
  <si>
    <t xml:space="preserve">STEP THREE </t>
  </si>
  <si>
    <t xml:space="preserve">Other Income </t>
  </si>
  <si>
    <t>Quality Assessment</t>
  </si>
  <si>
    <t>*</t>
  </si>
  <si>
    <t>&lt; of below result</t>
  </si>
  <si>
    <t>Subject Financing</t>
  </si>
  <si>
    <t>Note: Building detail must be zero if leases are</t>
  </si>
  <si>
    <t xml:space="preserve">         listed below</t>
  </si>
  <si>
    <t>Note: Building detail must be zero if income</t>
  </si>
  <si>
    <t xml:space="preserve">   bold choice</t>
  </si>
  <si>
    <t>FILL IN BLUE CELLS ONLY FOR FAST QUOTE ANALYSIS - Type data in white cells</t>
  </si>
  <si>
    <t xml:space="preserve">STEP ONE </t>
  </si>
  <si>
    <t>Default Amount [ if breakdown not available]:</t>
  </si>
  <si>
    <t>$annual/unit</t>
  </si>
  <si>
    <t>0</t>
  </si>
  <si>
    <t>new amt</t>
  </si>
  <si>
    <t>existing</t>
  </si>
  <si>
    <t>Operating Cost Recoveries - revenue</t>
  </si>
  <si>
    <t>28 Building vacant</t>
  </si>
  <si>
    <t>1- Building leased</t>
  </si>
  <si>
    <t>33 -Building other income</t>
  </si>
  <si>
    <t>Total Leased &amp; Vacant Space</t>
  </si>
  <si>
    <t>SORT DATA BY COLUMN K - ascending order from cell K15</t>
  </si>
  <si>
    <t>LEASE TERMS</t>
  </si>
  <si>
    <t>General Reserve 1% of EGI</t>
  </si>
  <si>
    <t>n/a</t>
  </si>
  <si>
    <t>Urbanfund Corp.</t>
  </si>
  <si>
    <t>476-480 Wonderland Rd.</t>
  </si>
  <si>
    <t>London, Ontario</t>
  </si>
  <si>
    <t>New</t>
  </si>
  <si>
    <t>TBD</t>
  </si>
  <si>
    <t>not applicable</t>
  </si>
  <si>
    <t>lower current operating budget due to $12k of free rent for new tenant</t>
  </si>
  <si>
    <t>subject's location, exposure and vacancy history supports a 3% vac rate</t>
  </si>
  <si>
    <t>Yes</t>
  </si>
  <si>
    <t>531121</t>
  </si>
  <si>
    <t>Date</t>
  </si>
  <si>
    <t xml:space="preserve">for a term of </t>
  </si>
  <si>
    <t>years</t>
  </si>
  <si>
    <t>with</t>
  </si>
  <si>
    <t xml:space="preserve">amortized over a </t>
  </si>
  <si>
    <t xml:space="preserve">period of </t>
  </si>
  <si>
    <t>years at</t>
  </si>
  <si>
    <t>monthly.</t>
  </si>
  <si>
    <t>Sources</t>
  </si>
  <si>
    <t>$</t>
  </si>
  <si>
    <t>Uses</t>
  </si>
  <si>
    <t>or no. of residential apt. suites:</t>
  </si>
  <si>
    <t>Financial Summary</t>
  </si>
  <si>
    <t xml:space="preserve">purchase price, if applicable, or </t>
  </si>
  <si>
    <t>estimate of property value</t>
  </si>
  <si>
    <t>purchase price per suite</t>
  </si>
  <si>
    <t>estimate of property value per SF, or</t>
  </si>
  <si>
    <t>purchase price per SF, or</t>
  </si>
  <si>
    <t>estimate of property value per suite</t>
  </si>
  <si>
    <t xml:space="preserve">loan per SF, or </t>
  </si>
  <si>
    <t>loan per suite</t>
  </si>
  <si>
    <t>loan to purchase price ratio, or</t>
  </si>
  <si>
    <t>loan to value ratio</t>
  </si>
  <si>
    <t>Actual Base Rent, occupied space</t>
  </si>
  <si>
    <t>Est. rent vacant space, if any</t>
  </si>
  <si>
    <t>Operating Cost recovery income</t>
  </si>
  <si>
    <t>Total Gross Potential income</t>
  </si>
  <si>
    <t xml:space="preserve">Other income </t>
  </si>
  <si>
    <t>Effective Gross Income</t>
  </si>
  <si>
    <t>Less Total Operating Costs</t>
  </si>
  <si>
    <t>Net Operating Income</t>
  </si>
  <si>
    <t>Less Vacancy Allowance %</t>
  </si>
  <si>
    <t>debt service coverage ratio (optional)</t>
  </si>
  <si>
    <t>EXECUTIVE SUMMARY</t>
  </si>
  <si>
    <t xml:space="preserve">mortgage repayment </t>
  </si>
  <si>
    <t>% (optional)</t>
  </si>
  <si>
    <t xml:space="preserve">Date:   </t>
  </si>
  <si>
    <t xml:space="preserve">Email:   </t>
  </si>
  <si>
    <t xml:space="preserve">Phone:   </t>
  </si>
  <si>
    <t>Applicant:</t>
  </si>
  <si>
    <t>Loan Request:</t>
  </si>
  <si>
    <t>Input Data:</t>
  </si>
  <si>
    <t>Loan Purpose:</t>
  </si>
  <si>
    <t>Loan Amount</t>
  </si>
  <si>
    <t>Mortgage Rate</t>
  </si>
  <si>
    <t>Amortization in Years</t>
  </si>
  <si>
    <t>Payments per Year</t>
  </si>
  <si>
    <t>Compounding Period</t>
  </si>
  <si>
    <t>Rate per Period</t>
  </si>
  <si>
    <t>Sources &amp; Uses of Funds:</t>
  </si>
  <si>
    <t>Source 1</t>
  </si>
  <si>
    <t>Source 2</t>
  </si>
  <si>
    <t>Source 3</t>
  </si>
  <si>
    <t>Use 1</t>
  </si>
  <si>
    <t>Use 2</t>
  </si>
  <si>
    <t>Use 3</t>
  </si>
  <si>
    <t>Use 4</t>
  </si>
  <si>
    <t>Property Description &amp; Location:</t>
  </si>
  <si>
    <t>Gross Leasable Building area in s.f:</t>
  </si>
  <si>
    <t>Less Vacancy Allowance $</t>
  </si>
  <si>
    <t>Borrower Details:</t>
  </si>
  <si>
    <t>Initial Principal</t>
  </si>
  <si>
    <t>Annual, nominal interest rate</t>
  </si>
  <si>
    <t>Amortization Period (years)</t>
  </si>
  <si>
    <t>Initial Date</t>
  </si>
  <si>
    <t>Effective Annual Rate (to 2 decimals)</t>
  </si>
  <si>
    <t>Periodic Interest Rate</t>
  </si>
  <si>
    <t>Annual</t>
  </si>
  <si>
    <t>Monthly</t>
  </si>
  <si>
    <t>Months to Amortization</t>
  </si>
  <si>
    <t>Periodic Payment, Monthly</t>
  </si>
  <si>
    <t>Rounded to nearest cent</t>
  </si>
  <si>
    <t>Rounded to nearest dollar</t>
  </si>
  <si>
    <t>Payment</t>
  </si>
  <si>
    <t>Interest</t>
  </si>
  <si>
    <t>Principal</t>
  </si>
  <si>
    <t>Extra Payments</t>
  </si>
  <si>
    <t>Balance</t>
  </si>
  <si>
    <r>
      <rPr>
        <b/>
        <i/>
        <sz val="12"/>
        <color indexed="10"/>
        <rFont val="Calibri"/>
        <family val="2"/>
      </rPr>
      <t>If amortization period is</t>
    </r>
    <r>
      <rPr>
        <b/>
        <i/>
        <sz val="11"/>
        <color indexed="10"/>
        <rFont val="Calibri"/>
        <family val="2"/>
      </rPr>
      <t xml:space="preserve"> </t>
    </r>
    <r>
      <rPr>
        <b/>
        <i/>
        <u/>
        <sz val="16"/>
        <color indexed="10"/>
        <rFont val="Calibri"/>
        <family val="2"/>
      </rPr>
      <t>less than 30 years:</t>
    </r>
    <r>
      <rPr>
        <b/>
        <i/>
        <sz val="14"/>
        <color indexed="10"/>
        <rFont val="Calibri"/>
        <family val="2"/>
      </rPr>
      <t xml:space="preserve">
Step 1 -</t>
    </r>
    <r>
      <rPr>
        <b/>
        <i/>
        <sz val="11"/>
        <color indexed="10"/>
        <rFont val="Calibri"/>
        <family val="2"/>
      </rPr>
      <t xml:space="preserve"> Scroll down through the Amortization payment grid (below) until you reach the </t>
    </r>
    <r>
      <rPr>
        <b/>
        <i/>
        <sz val="12"/>
        <color indexed="10"/>
        <rFont val="Calibri"/>
        <family val="2"/>
      </rPr>
      <t>FIRST row showing a negative balance.</t>
    </r>
    <r>
      <rPr>
        <b/>
        <i/>
        <sz val="11"/>
        <color indexed="10"/>
        <rFont val="Calibri"/>
        <family val="2"/>
      </rPr>
      <t xml:space="preserve">
</t>
    </r>
    <r>
      <rPr>
        <b/>
        <i/>
        <sz val="14"/>
        <color indexed="10"/>
        <rFont val="Calibri"/>
        <family val="2"/>
      </rPr>
      <t>Step 2 -</t>
    </r>
    <r>
      <rPr>
        <b/>
        <i/>
        <sz val="11"/>
        <color indexed="10"/>
        <rFont val="Calibri"/>
        <family val="2"/>
      </rPr>
      <t xml:space="preserve"> Click on the number of the row itself (click directly on the row number) to highlight the entire row. </t>
    </r>
    <r>
      <rPr>
        <b/>
        <i/>
        <sz val="12"/>
        <color indexed="10"/>
        <rFont val="Calibri"/>
        <family val="2"/>
      </rPr>
      <t xml:space="preserve">Keep the mouse clicked and drag/highlight your mouse down until ALL of the negative balance rows are highlighted. </t>
    </r>
    <r>
      <rPr>
        <b/>
        <i/>
        <sz val="11"/>
        <color indexed="10"/>
        <rFont val="Calibri"/>
        <family val="2"/>
      </rPr>
      <t xml:space="preserve">
</t>
    </r>
    <r>
      <rPr>
        <b/>
        <i/>
        <sz val="14"/>
        <color indexed="10"/>
        <rFont val="Calibri"/>
        <family val="2"/>
      </rPr>
      <t xml:space="preserve">Step 3 - </t>
    </r>
    <r>
      <rPr>
        <b/>
        <i/>
        <sz val="12"/>
        <color indexed="10"/>
        <rFont val="Calibri"/>
        <family val="2"/>
      </rPr>
      <t>Delete the highlighted data</t>
    </r>
    <r>
      <rPr>
        <b/>
        <i/>
        <sz val="11"/>
        <color indexed="10"/>
        <rFont val="Calibri"/>
        <family val="2"/>
      </rPr>
      <t xml:space="preserve"> (press Delete) to remove all negative balances.</t>
    </r>
    <r>
      <rPr>
        <b/>
        <i/>
        <sz val="14"/>
        <color indexed="10"/>
        <rFont val="Calibri"/>
        <family val="2"/>
      </rPr>
      <t/>
    </r>
  </si>
  <si>
    <r>
      <t xml:space="preserve">For additional guidance, refer to 'Finance Your Income Property Like a Pro',  </t>
    </r>
    <r>
      <rPr>
        <b/>
        <u/>
        <sz val="18"/>
        <color rgb="FFFF0000"/>
        <rFont val="Arial"/>
        <family val="2"/>
      </rPr>
      <t>here.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</si>
</sst>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8" formatCode="&quot;$&quot;#,##0.00;[Red]\-&quot;$&quot;#,##0.00"/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&quot;$&quot;#,##0_);[Red]\(&quot;$&quot;#,##0\)"/>
    <numFmt numFmtId="165" formatCode="_(&quot;$&quot;* #,##0.00_);_(&quot;$&quot;* \(#,##0.00\);_(&quot;$&quot;* &quot;-&quot;??_);_(@_)"/>
    <numFmt numFmtId="166" formatCode="&quot;$&quot;#,##0"/>
    <numFmt numFmtId="167" formatCode="&quot;$&quot;#,##0.00"/>
    <numFmt numFmtId="168" formatCode="0.0%"/>
    <numFmt numFmtId="169" formatCode="[$$-1009]#,##0"/>
    <numFmt numFmtId="170" formatCode="0.000%"/>
    <numFmt numFmtId="171" formatCode="[$$-1009]#,##0.00"/>
    <numFmt numFmtId="172" formatCode="0.0"/>
    <numFmt numFmtId="173" formatCode="[$-1009]d\-mmm\-yy;@"/>
    <numFmt numFmtId="174" formatCode="[$-1009]mmmm\ d\,\ yyyy;@"/>
    <numFmt numFmtId="175" formatCode="0.0000%"/>
    <numFmt numFmtId="176" formatCode="[&lt;=9999999]###\-####;###\-###\-####"/>
    <numFmt numFmtId="177" formatCode="&quot;$&quot;#,##0_);\(&quot;$&quot;#,##0\)"/>
    <numFmt numFmtId="178" formatCode="0_);\(0\)"/>
    <numFmt numFmtId="179" formatCode="dd\-mmm\-yy_)"/>
    <numFmt numFmtId="180" formatCode="0.000000%"/>
    <numFmt numFmtId="181" formatCode="yyyy"/>
  </numFmts>
  <fonts count="8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48"/>
      <name val="Arial"/>
      <family val="2"/>
    </font>
    <font>
      <sz val="9"/>
      <color indexed="48"/>
      <name val="Arial"/>
      <family val="2"/>
    </font>
    <font>
      <b/>
      <sz val="9"/>
      <color indexed="48"/>
      <name val="Arial"/>
      <family val="2"/>
    </font>
    <font>
      <i/>
      <sz val="9"/>
      <color indexed="48"/>
      <name val="Arial"/>
      <family val="2"/>
    </font>
    <font>
      <i/>
      <sz val="8"/>
      <color indexed="48"/>
      <name val="Arial"/>
      <family val="2"/>
    </font>
    <font>
      <sz val="9"/>
      <color indexed="48"/>
      <name val="Arial"/>
      <family val="2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color indexed="16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u/>
      <sz val="9"/>
      <name val="Arial"/>
      <family val="2"/>
    </font>
    <font>
      <b/>
      <u/>
      <sz val="9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10"/>
      <color indexed="12"/>
      <name val="Arial"/>
      <family val="2"/>
    </font>
    <font>
      <b/>
      <u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b/>
      <i/>
      <sz val="11"/>
      <color indexed="10"/>
      <name val="Calibri"/>
      <family val="2"/>
    </font>
    <font>
      <b/>
      <i/>
      <sz val="14"/>
      <color indexed="10"/>
      <name val="Calibri"/>
      <family val="2"/>
    </font>
    <font>
      <b/>
      <i/>
      <sz val="12"/>
      <color indexed="10"/>
      <name val="Calibri"/>
      <family val="2"/>
    </font>
    <font>
      <b/>
      <i/>
      <u/>
      <sz val="16"/>
      <color indexed="10"/>
      <name val="Calibri"/>
      <family val="2"/>
    </font>
    <font>
      <u/>
      <sz val="10"/>
      <color theme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u/>
      <sz val="14"/>
      <name val="Calibri"/>
      <family val="2"/>
      <scheme val="minor"/>
    </font>
    <font>
      <sz val="11"/>
      <name val="Calibri"/>
      <family val="2"/>
      <scheme val="minor"/>
    </font>
    <font>
      <b/>
      <u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u/>
      <sz val="24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b/>
      <u/>
      <sz val="18"/>
      <name val="Calibri"/>
      <family val="2"/>
      <scheme val="minor"/>
    </font>
    <font>
      <sz val="18"/>
      <name val="Calibri"/>
      <family val="2"/>
      <scheme val="minor"/>
    </font>
    <font>
      <u/>
      <sz val="18"/>
      <color theme="10"/>
      <name val="Arial"/>
      <family val="2"/>
    </font>
    <font>
      <b/>
      <u/>
      <sz val="18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/>
      </patternFill>
    </fill>
    <fill>
      <patternFill patternType="solid">
        <fgColor rgb="FFB2DD83"/>
        <bgColor theme="0"/>
      </patternFill>
    </fill>
    <fill>
      <patternFill patternType="solid">
        <fgColor rgb="FFFF8B8B"/>
        <bgColor theme="0"/>
      </patternFill>
    </fill>
    <fill>
      <patternFill patternType="solid">
        <fgColor rgb="FF002060"/>
        <bgColor theme="0"/>
      </patternFill>
    </fill>
    <fill>
      <patternFill patternType="solid">
        <fgColor rgb="FF002060"/>
        <bgColor indexed="64"/>
      </patternFill>
    </fill>
  </fills>
  <borders count="18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12"/>
      </left>
      <right style="medium">
        <color indexed="12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12"/>
      </top>
      <bottom style="thin">
        <color indexed="64"/>
      </bottom>
      <diagonal/>
    </border>
    <border>
      <left style="medium">
        <color indexed="12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 style="medium">
        <color indexed="12"/>
      </left>
      <right/>
      <top/>
      <bottom style="medium">
        <color indexed="12"/>
      </bottom>
      <diagonal/>
    </border>
    <border>
      <left style="thin">
        <color indexed="64"/>
      </left>
      <right style="thin">
        <color indexed="64"/>
      </right>
      <top/>
      <bottom style="medium">
        <color indexed="12"/>
      </bottom>
      <diagonal/>
    </border>
    <border>
      <left/>
      <right/>
      <top/>
      <bottom style="medium">
        <color indexed="12"/>
      </bottom>
      <diagonal/>
    </border>
    <border>
      <left style="thin">
        <color indexed="64"/>
      </left>
      <right/>
      <top/>
      <bottom style="medium">
        <color indexed="12"/>
      </bottom>
      <diagonal/>
    </border>
    <border>
      <left/>
      <right style="thin">
        <color indexed="64"/>
      </right>
      <top/>
      <bottom style="medium">
        <color indexed="1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ck">
        <color indexed="64"/>
      </left>
      <right style="thick">
        <color indexed="12"/>
      </right>
      <top style="thick">
        <color indexed="12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/>
      <right style="thin">
        <color indexed="64"/>
      </right>
      <top style="medium">
        <color indexed="1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12"/>
      </top>
      <bottom style="medium">
        <color indexed="12"/>
      </bottom>
      <diagonal/>
    </border>
    <border>
      <left/>
      <right/>
      <top style="medium">
        <color indexed="12"/>
      </top>
      <bottom style="medium">
        <color indexed="12"/>
      </bottom>
      <diagonal/>
    </border>
    <border>
      <left style="thin">
        <color indexed="64"/>
      </left>
      <right/>
      <top style="medium">
        <color indexed="12"/>
      </top>
      <bottom style="medium">
        <color indexed="12"/>
      </bottom>
      <diagonal/>
    </border>
    <border>
      <left/>
      <right style="thin">
        <color indexed="64"/>
      </right>
      <top style="medium">
        <color indexed="12"/>
      </top>
      <bottom style="medium">
        <color indexed="12"/>
      </bottom>
      <diagonal/>
    </border>
    <border>
      <left/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64"/>
      </left>
      <right style="medium">
        <color indexed="12"/>
      </right>
      <top style="medium">
        <color indexed="12"/>
      </top>
      <bottom style="medium">
        <color indexed="8"/>
      </bottom>
      <diagonal/>
    </border>
    <border>
      <left style="medium">
        <color indexed="12"/>
      </left>
      <right/>
      <top style="medium">
        <color indexed="12"/>
      </top>
      <bottom style="medium">
        <color indexed="8"/>
      </bottom>
      <diagonal/>
    </border>
    <border>
      <left style="thin">
        <color indexed="64"/>
      </left>
      <right/>
      <top style="medium">
        <color indexed="12"/>
      </top>
      <bottom style="medium">
        <color indexed="8"/>
      </bottom>
      <diagonal/>
    </border>
    <border>
      <left/>
      <right/>
      <top style="medium">
        <color indexed="12"/>
      </top>
      <bottom style="medium">
        <color indexed="8"/>
      </bottom>
      <diagonal/>
    </border>
    <border>
      <left/>
      <right style="thin">
        <color indexed="64"/>
      </right>
      <top style="medium">
        <color indexed="12"/>
      </top>
      <bottom style="medium">
        <color indexed="8"/>
      </bottom>
      <diagonal/>
    </border>
    <border>
      <left/>
      <right style="medium">
        <color indexed="12"/>
      </right>
      <top style="medium">
        <color indexed="12"/>
      </top>
      <bottom style="medium">
        <color indexed="8"/>
      </bottom>
      <diagonal/>
    </border>
    <border>
      <left style="medium">
        <color indexed="12"/>
      </left>
      <right style="thin">
        <color indexed="64"/>
      </right>
      <top style="medium">
        <color indexed="12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12"/>
      </top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/>
      <diagonal/>
    </border>
    <border>
      <left style="medium">
        <color indexed="12"/>
      </left>
      <right style="medium">
        <color indexed="12"/>
      </right>
      <top/>
      <bottom style="medium">
        <color indexed="12"/>
      </bottom>
      <diagonal/>
    </border>
    <border>
      <left style="medium">
        <color indexed="12"/>
      </left>
      <right/>
      <top style="medium">
        <color indexed="12"/>
      </top>
      <bottom style="medium">
        <color indexed="12"/>
      </bottom>
      <diagonal/>
    </border>
    <border>
      <left style="double">
        <color indexed="64"/>
      </left>
      <right style="double">
        <color indexed="64"/>
      </right>
      <top style="medium">
        <color indexed="12"/>
      </top>
      <bottom style="medium">
        <color indexed="12"/>
      </bottom>
      <diagonal/>
    </border>
    <border>
      <left style="double">
        <color indexed="64"/>
      </left>
      <right/>
      <top style="medium">
        <color indexed="12"/>
      </top>
      <bottom style="medium">
        <color indexed="12"/>
      </bottom>
      <diagonal/>
    </border>
    <border>
      <left/>
      <right style="double">
        <color indexed="64"/>
      </right>
      <top style="medium">
        <color indexed="12"/>
      </top>
      <bottom style="medium">
        <color indexed="12"/>
      </bottom>
      <diagonal/>
    </border>
    <border>
      <left style="double">
        <color indexed="64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2"/>
      </left>
      <right style="double">
        <color indexed="64"/>
      </right>
      <top style="medium">
        <color indexed="12"/>
      </top>
      <bottom style="medium">
        <color indexed="12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12"/>
      </left>
      <right style="medium">
        <color indexed="12"/>
      </right>
      <top/>
      <bottom style="thin">
        <color indexed="64"/>
      </bottom>
      <diagonal/>
    </border>
    <border>
      <left/>
      <right/>
      <top style="medium">
        <color indexed="12"/>
      </top>
      <bottom style="thin">
        <color indexed="64"/>
      </bottom>
      <diagonal/>
    </border>
    <border>
      <left/>
      <right/>
      <top style="medium">
        <color indexed="12"/>
      </top>
      <bottom/>
      <diagonal/>
    </border>
    <border>
      <left/>
      <right style="medium">
        <color indexed="12"/>
      </right>
      <top style="medium">
        <color indexed="12"/>
      </top>
      <bottom/>
      <diagonal/>
    </border>
    <border>
      <left style="medium">
        <color indexed="64"/>
      </left>
      <right/>
      <top style="medium">
        <color indexed="12"/>
      </top>
      <bottom style="thin">
        <color indexed="64"/>
      </bottom>
      <diagonal/>
    </border>
    <border>
      <left/>
      <right style="medium">
        <color indexed="64"/>
      </right>
      <top style="medium">
        <color indexed="12"/>
      </top>
      <bottom/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/>
      <top/>
      <bottom style="medium">
        <color indexed="12"/>
      </bottom>
      <diagonal/>
    </border>
    <border>
      <left/>
      <right style="medium">
        <color indexed="64"/>
      </right>
      <top/>
      <bottom style="medium">
        <color indexed="12"/>
      </bottom>
      <diagonal/>
    </border>
    <border>
      <left style="medium">
        <color indexed="12"/>
      </left>
      <right style="medium">
        <color indexed="12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12"/>
      </right>
      <top style="medium">
        <color indexed="12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12"/>
      </top>
      <bottom style="medium">
        <color indexed="12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/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 style="double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12"/>
      </right>
      <top/>
      <bottom/>
      <diagonal/>
    </border>
    <border>
      <left style="thick">
        <color indexed="64"/>
      </left>
      <right style="thick">
        <color indexed="12"/>
      </right>
      <top/>
      <bottom style="thick">
        <color indexed="12"/>
      </bottom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 style="thick">
        <color indexed="12"/>
      </right>
      <top style="thick">
        <color indexed="12"/>
      </top>
      <bottom/>
      <diagonal/>
    </border>
    <border>
      <left style="thick">
        <color indexed="12"/>
      </left>
      <right/>
      <top/>
      <bottom/>
      <diagonal/>
    </border>
    <border>
      <left/>
      <right style="thick">
        <color indexed="12"/>
      </right>
      <top/>
      <bottom/>
      <diagonal/>
    </border>
    <border>
      <left style="thick">
        <color indexed="12"/>
      </left>
      <right/>
      <top/>
      <bottom style="thick">
        <color indexed="12"/>
      </bottom>
      <diagonal/>
    </border>
    <border>
      <left/>
      <right style="thick">
        <color indexed="12"/>
      </right>
      <top/>
      <bottom style="thick">
        <color indexed="1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12"/>
      </left>
      <right/>
      <top style="medium">
        <color indexed="1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032">
    <xf numFmtId="0" fontId="0" fillId="0" borderId="0" xfId="0"/>
    <xf numFmtId="0" fontId="3" fillId="0" borderId="0" xfId="0" applyFont="1"/>
    <xf numFmtId="0" fontId="11" fillId="0" borderId="0" xfId="0" applyFont="1"/>
    <xf numFmtId="0" fontId="10" fillId="0" borderId="0" xfId="0" applyFont="1"/>
    <xf numFmtId="0" fontId="9" fillId="0" borderId="0" xfId="0" applyFont="1"/>
    <xf numFmtId="0" fontId="15" fillId="0" borderId="0" xfId="0" applyFont="1"/>
    <xf numFmtId="0" fontId="14" fillId="0" borderId="0" xfId="0" applyFont="1"/>
    <xf numFmtId="0" fontId="5" fillId="0" borderId="0" xfId="0" applyFont="1"/>
    <xf numFmtId="0" fontId="24" fillId="0" borderId="0" xfId="0" applyFont="1"/>
    <xf numFmtId="0" fontId="28" fillId="0" borderId="0" xfId="0" applyFont="1"/>
    <xf numFmtId="0" fontId="3" fillId="2" borderId="0" xfId="0" applyFont="1" applyFill="1"/>
    <xf numFmtId="0" fontId="0" fillId="2" borderId="0" xfId="0" applyFill="1"/>
    <xf numFmtId="0" fontId="28" fillId="2" borderId="0" xfId="0" applyFont="1" applyFill="1"/>
    <xf numFmtId="171" fontId="13" fillId="2" borderId="0" xfId="0" applyNumberFormat="1" applyFont="1" applyFill="1" applyAlignment="1">
      <alignment horizontal="center"/>
    </xf>
    <xf numFmtId="167" fontId="0" fillId="0" borderId="0" xfId="0" applyNumberFormat="1"/>
    <xf numFmtId="0" fontId="3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28" fillId="2" borderId="3" xfId="0" applyFont="1" applyFill="1" applyBorder="1"/>
    <xf numFmtId="0" fontId="3" fillId="2" borderId="3" xfId="0" applyFont="1" applyFill="1" applyBorder="1"/>
    <xf numFmtId="0" fontId="9" fillId="2" borderId="2" xfId="0" applyFont="1" applyFill="1" applyBorder="1"/>
    <xf numFmtId="0" fontId="14" fillId="2" borderId="2" xfId="0" applyFont="1" applyFill="1" applyBorder="1"/>
    <xf numFmtId="0" fontId="3" fillId="2" borderId="2" xfId="0" applyFont="1" applyFill="1" applyBorder="1"/>
    <xf numFmtId="0" fontId="5" fillId="2" borderId="2" xfId="0" applyFont="1" applyFill="1" applyBorder="1"/>
    <xf numFmtId="0" fontId="15" fillId="2" borderId="2" xfId="0" applyFont="1" applyFill="1" applyBorder="1"/>
    <xf numFmtId="0" fontId="27" fillId="2" borderId="3" xfId="0" applyFont="1" applyFill="1" applyBorder="1"/>
    <xf numFmtId="0" fontId="27" fillId="0" borderId="0" xfId="0" applyFont="1"/>
    <xf numFmtId="0" fontId="24" fillId="2" borderId="0" xfId="0" applyFont="1" applyFill="1"/>
    <xf numFmtId="0" fontId="0" fillId="0" borderId="0" xfId="0" applyAlignment="1">
      <alignment horizontal="left"/>
    </xf>
    <xf numFmtId="0" fontId="4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0" fillId="0" borderId="0" xfId="0" applyProtection="1">
      <protection locked="0"/>
    </xf>
    <xf numFmtId="167" fontId="0" fillId="0" borderId="0" xfId="0" applyNumberFormat="1" applyProtection="1">
      <protection locked="0"/>
    </xf>
    <xf numFmtId="0" fontId="22" fillId="0" borderId="0" xfId="0" applyFont="1" applyProtection="1">
      <protection locked="0"/>
    </xf>
    <xf numFmtId="0" fontId="30" fillId="0" borderId="4" xfId="0" applyFont="1" applyBorder="1" applyProtection="1">
      <protection locked="0"/>
    </xf>
    <xf numFmtId="0" fontId="10" fillId="0" borderId="4" xfId="0" applyFon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166" fontId="0" fillId="0" borderId="0" xfId="0" applyNumberFormat="1" applyProtection="1">
      <protection locked="0"/>
    </xf>
    <xf numFmtId="10" fontId="0" fillId="0" borderId="0" xfId="0" applyNumberFormat="1" applyAlignment="1" applyProtection="1">
      <alignment horizontal="center"/>
      <protection locked="0"/>
    </xf>
    <xf numFmtId="0" fontId="22" fillId="3" borderId="0" xfId="0" applyFont="1" applyFill="1" applyProtection="1">
      <protection locked="0"/>
    </xf>
    <xf numFmtId="0" fontId="10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3" borderId="7" xfId="0" applyFill="1" applyBorder="1" applyProtection="1">
      <protection locked="0"/>
    </xf>
    <xf numFmtId="0" fontId="9" fillId="0" borderId="8" xfId="0" applyFont="1" applyBorder="1" applyProtection="1">
      <protection locked="0"/>
    </xf>
    <xf numFmtId="0" fontId="11" fillId="0" borderId="9" xfId="0" applyFon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3" fillId="3" borderId="0" xfId="0" applyFont="1" applyFill="1" applyProtection="1">
      <protection locked="0"/>
    </xf>
    <xf numFmtId="0" fontId="8" fillId="3" borderId="0" xfId="0" applyFont="1" applyFill="1" applyProtection="1">
      <protection locked="0"/>
    </xf>
    <xf numFmtId="166" fontId="3" fillId="3" borderId="0" xfId="0" applyNumberFormat="1" applyFont="1" applyFill="1" applyProtection="1">
      <protection locked="0"/>
    </xf>
    <xf numFmtId="10" fontId="3" fillId="3" borderId="0" xfId="0" applyNumberFormat="1" applyFont="1" applyFill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6" xfId="0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4" borderId="11" xfId="0" applyFont="1" applyFill="1" applyBorder="1" applyProtection="1">
      <protection locked="0"/>
    </xf>
    <xf numFmtId="0" fontId="8" fillId="4" borderId="11" xfId="0" applyFont="1" applyFill="1" applyBorder="1" applyProtection="1">
      <protection locked="0"/>
    </xf>
    <xf numFmtId="0" fontId="0" fillId="4" borderId="11" xfId="0" applyFill="1" applyBorder="1" applyProtection="1">
      <protection locked="0"/>
    </xf>
    <xf numFmtId="166" fontId="3" fillId="4" borderId="11" xfId="0" applyNumberFormat="1" applyFont="1" applyFill="1" applyBorder="1" applyProtection="1">
      <protection locked="0"/>
    </xf>
    <xf numFmtId="10" fontId="3" fillId="4" borderId="11" xfId="0" applyNumberFormat="1" applyFont="1" applyFill="1" applyBorder="1" applyProtection="1">
      <protection locked="0"/>
    </xf>
    <xf numFmtId="0" fontId="0" fillId="4" borderId="12" xfId="0" applyFill="1" applyBorder="1" applyProtection="1">
      <protection locked="0"/>
    </xf>
    <xf numFmtId="10" fontId="0" fillId="0" borderId="0" xfId="0" applyNumberFormat="1" applyProtection="1">
      <protection locked="0"/>
    </xf>
    <xf numFmtId="0" fontId="10" fillId="4" borderId="11" xfId="0" applyFont="1" applyFill="1" applyBorder="1" applyProtection="1"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3" fillId="3" borderId="14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13" fillId="3" borderId="16" xfId="0" applyFont="1" applyFill="1" applyBorder="1" applyAlignment="1" applyProtection="1">
      <alignment horizontal="center"/>
      <protection locked="0"/>
    </xf>
    <xf numFmtId="49" fontId="13" fillId="3" borderId="15" xfId="0" applyNumberFormat="1" applyFont="1" applyFill="1" applyBorder="1" applyAlignment="1" applyProtection="1">
      <alignment horizontal="center"/>
      <protection locked="0"/>
    </xf>
    <xf numFmtId="0" fontId="13" fillId="3" borderId="17" xfId="0" applyFont="1" applyFill="1" applyBorder="1" applyProtection="1">
      <protection locked="0"/>
    </xf>
    <xf numFmtId="0" fontId="13" fillId="3" borderId="0" xfId="0" applyFont="1" applyFill="1" applyProtection="1">
      <protection locked="0"/>
    </xf>
    <xf numFmtId="0" fontId="13" fillId="3" borderId="18" xfId="0" applyFont="1" applyFill="1" applyBorder="1" applyProtection="1">
      <protection locked="0"/>
    </xf>
    <xf numFmtId="0" fontId="13" fillId="3" borderId="19" xfId="0" applyFont="1" applyFill="1" applyBorder="1" applyProtection="1">
      <protection locked="0"/>
    </xf>
    <xf numFmtId="171" fontId="13" fillId="3" borderId="0" xfId="0" applyNumberFormat="1" applyFont="1" applyFill="1" applyAlignment="1" applyProtection="1">
      <alignment horizontal="center"/>
      <protection locked="0"/>
    </xf>
    <xf numFmtId="171" fontId="13" fillId="3" borderId="20" xfId="0" applyNumberFormat="1" applyFont="1" applyFill="1" applyBorder="1" applyAlignment="1" applyProtection="1">
      <alignment horizontal="center"/>
      <protection locked="0"/>
    </xf>
    <xf numFmtId="167" fontId="22" fillId="3" borderId="21" xfId="0" applyNumberFormat="1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13" fillId="3" borderId="0" xfId="0" applyFont="1" applyFill="1" applyAlignment="1" applyProtection="1">
      <alignment horizontal="center"/>
      <protection locked="0"/>
    </xf>
    <xf numFmtId="0" fontId="1" fillId="3" borderId="22" xfId="0" applyFont="1" applyFill="1" applyBorder="1" applyAlignment="1" applyProtection="1">
      <alignment horizontal="center"/>
      <protection locked="0"/>
    </xf>
    <xf numFmtId="171" fontId="13" fillId="0" borderId="23" xfId="0" applyNumberFormat="1" applyFont="1" applyBorder="1" applyProtection="1">
      <protection locked="0"/>
    </xf>
    <xf numFmtId="0" fontId="28" fillId="0" borderId="0" xfId="0" applyFont="1" applyProtection="1">
      <protection locked="0"/>
    </xf>
    <xf numFmtId="0" fontId="33" fillId="0" borderId="24" xfId="0" applyFont="1" applyBorder="1" applyAlignment="1" applyProtection="1">
      <alignment horizontal="left"/>
      <protection locked="0"/>
    </xf>
    <xf numFmtId="0" fontId="28" fillId="0" borderId="20" xfId="0" applyFont="1" applyBorder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0" fontId="36" fillId="0" borderId="19" xfId="0" applyFont="1" applyBorder="1" applyProtection="1">
      <protection locked="0"/>
    </xf>
    <xf numFmtId="0" fontId="36" fillId="0" borderId="0" xfId="0" applyFont="1" applyProtection="1">
      <protection locked="0"/>
    </xf>
    <xf numFmtId="0" fontId="36" fillId="0" borderId="18" xfId="0" applyFont="1" applyBorder="1" applyProtection="1">
      <protection locked="0"/>
    </xf>
    <xf numFmtId="171" fontId="36" fillId="0" borderId="0" xfId="0" applyNumberFormat="1" applyFont="1" applyProtection="1">
      <protection locked="0"/>
    </xf>
    <xf numFmtId="171" fontId="28" fillId="0" borderId="20" xfId="0" applyNumberFormat="1" applyFont="1" applyBorder="1" applyProtection="1">
      <protection locked="0"/>
    </xf>
    <xf numFmtId="1" fontId="13" fillId="0" borderId="0" xfId="0" applyNumberFormat="1" applyFont="1" applyAlignment="1" applyProtection="1">
      <alignment horizontal="center"/>
      <protection locked="0"/>
    </xf>
    <xf numFmtId="167" fontId="26" fillId="0" borderId="0" xfId="0" applyNumberFormat="1" applyFont="1" applyAlignment="1" applyProtection="1">
      <alignment horizontal="center"/>
      <protection locked="0"/>
    </xf>
    <xf numFmtId="167" fontId="28" fillId="0" borderId="0" xfId="0" applyNumberFormat="1" applyFont="1" applyAlignment="1" applyProtection="1">
      <alignment horizontal="center"/>
      <protection locked="0"/>
    </xf>
    <xf numFmtId="167" fontId="13" fillId="0" borderId="0" xfId="0" applyNumberFormat="1" applyFont="1" applyAlignment="1" applyProtection="1">
      <alignment horizontal="center"/>
      <protection locked="0"/>
    </xf>
    <xf numFmtId="0" fontId="28" fillId="0" borderId="25" xfId="0" applyFont="1" applyBorder="1" applyProtection="1">
      <protection locked="0"/>
    </xf>
    <xf numFmtId="1" fontId="13" fillId="0" borderId="22" xfId="0" applyNumberFormat="1" applyFont="1" applyBorder="1" applyAlignment="1" applyProtection="1">
      <alignment horizontal="center"/>
      <protection locked="0"/>
    </xf>
    <xf numFmtId="167" fontId="43" fillId="0" borderId="0" xfId="0" applyNumberFormat="1" applyFont="1" applyAlignment="1" applyProtection="1">
      <alignment horizontal="center"/>
      <protection locked="0"/>
    </xf>
    <xf numFmtId="0" fontId="28" fillId="0" borderId="6" xfId="0" applyFont="1" applyBorder="1" applyProtection="1">
      <protection locked="0"/>
    </xf>
    <xf numFmtId="0" fontId="28" fillId="0" borderId="24" xfId="0" applyFont="1" applyBorder="1" applyAlignment="1" applyProtection="1">
      <alignment horizontal="left"/>
      <protection locked="0"/>
    </xf>
    <xf numFmtId="0" fontId="27" fillId="0" borderId="24" xfId="0" applyFont="1" applyBorder="1" applyAlignment="1" applyProtection="1">
      <alignment horizontal="left"/>
      <protection locked="0"/>
    </xf>
    <xf numFmtId="0" fontId="27" fillId="0" borderId="20" xfId="0" applyFont="1" applyBorder="1" applyAlignment="1" applyProtection="1">
      <alignment horizontal="center"/>
      <protection locked="0"/>
    </xf>
    <xf numFmtId="49" fontId="27" fillId="0" borderId="0" xfId="0" applyNumberFormat="1" applyFont="1" applyAlignment="1" applyProtection="1">
      <alignment horizontal="center"/>
      <protection locked="0"/>
    </xf>
    <xf numFmtId="0" fontId="27" fillId="0" borderId="19" xfId="0" applyFont="1" applyBorder="1" applyProtection="1">
      <protection locked="0"/>
    </xf>
    <xf numFmtId="0" fontId="27" fillId="0" borderId="0" xfId="0" applyFont="1" applyProtection="1">
      <protection locked="0"/>
    </xf>
    <xf numFmtId="0" fontId="27" fillId="0" borderId="18" xfId="0" applyFont="1" applyBorder="1" applyProtection="1">
      <protection locked="0"/>
    </xf>
    <xf numFmtId="171" fontId="27" fillId="0" borderId="0" xfId="0" applyNumberFormat="1" applyFont="1" applyProtection="1">
      <protection locked="0"/>
    </xf>
    <xf numFmtId="171" fontId="27" fillId="0" borderId="20" xfId="0" applyNumberFormat="1" applyFont="1" applyBorder="1" applyProtection="1">
      <protection locked="0"/>
    </xf>
    <xf numFmtId="0" fontId="28" fillId="0" borderId="26" xfId="0" applyFont="1" applyBorder="1" applyAlignment="1" applyProtection="1">
      <alignment horizontal="left"/>
      <protection locked="0"/>
    </xf>
    <xf numFmtId="0" fontId="28" fillId="0" borderId="27" xfId="0" applyFont="1" applyBorder="1" applyAlignment="1" applyProtection="1">
      <alignment horizontal="center"/>
      <protection locked="0"/>
    </xf>
    <xf numFmtId="49" fontId="28" fillId="0" borderId="28" xfId="0" applyNumberFormat="1" applyFont="1" applyBorder="1" applyAlignment="1" applyProtection="1">
      <alignment horizontal="center"/>
      <protection locked="0"/>
    </xf>
    <xf numFmtId="0" fontId="28" fillId="0" borderId="29" xfId="0" applyFont="1" applyBorder="1" applyProtection="1">
      <protection locked="0"/>
    </xf>
    <xf numFmtId="0" fontId="28" fillId="0" borderId="28" xfId="0" applyFont="1" applyBorder="1" applyProtection="1">
      <protection locked="0"/>
    </xf>
    <xf numFmtId="0" fontId="28" fillId="0" borderId="30" xfId="0" applyFont="1" applyBorder="1" applyProtection="1">
      <protection locked="0"/>
    </xf>
    <xf numFmtId="171" fontId="28" fillId="0" borderId="28" xfId="0" applyNumberFormat="1" applyFont="1" applyBorder="1" applyProtection="1">
      <protection locked="0"/>
    </xf>
    <xf numFmtId="171" fontId="28" fillId="0" borderId="27" xfId="0" applyNumberFormat="1" applyFont="1" applyBorder="1" applyProtection="1">
      <protection locked="0"/>
    </xf>
    <xf numFmtId="0" fontId="28" fillId="3" borderId="22" xfId="0" applyFont="1" applyFill="1" applyBorder="1" applyAlignment="1" applyProtection="1">
      <alignment horizontal="left"/>
      <protection locked="0"/>
    </xf>
    <xf numFmtId="0" fontId="28" fillId="3" borderId="0" xfId="0" applyFont="1" applyFill="1" applyProtection="1">
      <protection locked="0"/>
    </xf>
    <xf numFmtId="0" fontId="28" fillId="3" borderId="20" xfId="0" applyFont="1" applyFill="1" applyBorder="1" applyAlignment="1" applyProtection="1">
      <alignment horizontal="center"/>
      <protection locked="0"/>
    </xf>
    <xf numFmtId="0" fontId="28" fillId="3" borderId="20" xfId="0" applyFont="1" applyFill="1" applyBorder="1" applyProtection="1">
      <protection locked="0"/>
    </xf>
    <xf numFmtId="49" fontId="28" fillId="3" borderId="0" xfId="0" applyNumberFormat="1" applyFont="1" applyFill="1" applyAlignment="1" applyProtection="1">
      <alignment horizontal="center"/>
      <protection locked="0"/>
    </xf>
    <xf numFmtId="0" fontId="28" fillId="3" borderId="19" xfId="0" applyFont="1" applyFill="1" applyBorder="1" applyProtection="1">
      <protection locked="0"/>
    </xf>
    <xf numFmtId="0" fontId="28" fillId="3" borderId="18" xfId="0" applyFont="1" applyFill="1" applyBorder="1" applyProtection="1">
      <protection locked="0"/>
    </xf>
    <xf numFmtId="171" fontId="28" fillId="3" borderId="0" xfId="0" applyNumberFormat="1" applyFont="1" applyFill="1" applyProtection="1">
      <protection locked="0"/>
    </xf>
    <xf numFmtId="171" fontId="28" fillId="3" borderId="20" xfId="0" applyNumberFormat="1" applyFont="1" applyFill="1" applyBorder="1" applyProtection="1">
      <protection locked="0"/>
    </xf>
    <xf numFmtId="167" fontId="23" fillId="3" borderId="21" xfId="0" applyNumberFormat="1" applyFont="1" applyFill="1" applyBorder="1" applyProtection="1">
      <protection locked="0"/>
    </xf>
    <xf numFmtId="1" fontId="13" fillId="3" borderId="0" xfId="0" applyNumberFormat="1" applyFont="1" applyFill="1" applyAlignment="1" applyProtection="1">
      <alignment horizontal="center"/>
      <protection locked="0"/>
    </xf>
    <xf numFmtId="167" fontId="26" fillId="3" borderId="0" xfId="0" applyNumberFormat="1" applyFont="1" applyFill="1" applyAlignment="1" applyProtection="1">
      <alignment horizontal="center"/>
      <protection locked="0"/>
    </xf>
    <xf numFmtId="167" fontId="28" fillId="3" borderId="0" xfId="0" applyNumberFormat="1" applyFont="1" applyFill="1" applyAlignment="1" applyProtection="1">
      <alignment horizontal="center"/>
      <protection locked="0"/>
    </xf>
    <xf numFmtId="167" fontId="13" fillId="3" borderId="0" xfId="0" applyNumberFormat="1" applyFont="1" applyFill="1" applyAlignment="1" applyProtection="1">
      <alignment horizontal="center"/>
      <protection locked="0"/>
    </xf>
    <xf numFmtId="0" fontId="28" fillId="3" borderId="6" xfId="0" applyFont="1" applyFill="1" applyBorder="1" applyProtection="1">
      <protection locked="0"/>
    </xf>
    <xf numFmtId="1" fontId="13" fillId="3" borderId="22" xfId="0" applyNumberFormat="1" applyFont="1" applyFill="1" applyBorder="1" applyAlignment="1" applyProtection="1">
      <alignment horizontal="center"/>
      <protection locked="0"/>
    </xf>
    <xf numFmtId="0" fontId="28" fillId="3" borderId="0" xfId="0" applyFont="1" applyFill="1" applyAlignment="1" applyProtection="1">
      <alignment horizontal="left"/>
      <protection locked="0"/>
    </xf>
    <xf numFmtId="0" fontId="28" fillId="3" borderId="24" xfId="0" applyFont="1" applyFill="1" applyBorder="1" applyAlignment="1" applyProtection="1">
      <alignment horizontal="left"/>
      <protection locked="0"/>
    </xf>
    <xf numFmtId="0" fontId="28" fillId="3" borderId="25" xfId="0" applyFont="1" applyFill="1" applyBorder="1" applyProtection="1">
      <protection locked="0"/>
    </xf>
    <xf numFmtId="0" fontId="28" fillId="0" borderId="19" xfId="0" applyFont="1" applyBorder="1" applyProtection="1">
      <protection locked="0"/>
    </xf>
    <xf numFmtId="0" fontId="28" fillId="0" borderId="18" xfId="0" applyFont="1" applyBorder="1" applyProtection="1">
      <protection locked="0"/>
    </xf>
    <xf numFmtId="171" fontId="28" fillId="0" borderId="0" xfId="0" applyNumberFormat="1" applyFont="1" applyProtection="1">
      <protection locked="0"/>
    </xf>
    <xf numFmtId="0" fontId="13" fillId="3" borderId="22" xfId="0" applyFont="1" applyFill="1" applyBorder="1" applyProtection="1">
      <protection locked="0"/>
    </xf>
    <xf numFmtId="0" fontId="13" fillId="3" borderId="20" xfId="0" applyFont="1" applyFill="1" applyBorder="1" applyAlignment="1" applyProtection="1">
      <alignment horizontal="center"/>
      <protection locked="0"/>
    </xf>
    <xf numFmtId="49" fontId="13" fillId="3" borderId="0" xfId="0" applyNumberFormat="1" applyFont="1" applyFill="1" applyAlignment="1" applyProtection="1">
      <alignment horizontal="center"/>
      <protection locked="0"/>
    </xf>
    <xf numFmtId="171" fontId="13" fillId="3" borderId="0" xfId="0" applyNumberFormat="1" applyFont="1" applyFill="1" applyProtection="1">
      <protection locked="0"/>
    </xf>
    <xf numFmtId="171" fontId="13" fillId="3" borderId="20" xfId="0" applyNumberFormat="1" applyFont="1" applyFill="1" applyBorder="1" applyProtection="1">
      <protection locked="0"/>
    </xf>
    <xf numFmtId="167" fontId="22" fillId="3" borderId="21" xfId="0" applyNumberFormat="1" applyFont="1" applyFill="1" applyBorder="1" applyProtection="1">
      <protection locked="0"/>
    </xf>
    <xf numFmtId="166" fontId="13" fillId="3" borderId="0" xfId="0" applyNumberFormat="1" applyFont="1" applyFill="1" applyProtection="1">
      <protection locked="0"/>
    </xf>
    <xf numFmtId="0" fontId="13" fillId="3" borderId="22" xfId="0" applyFont="1" applyFill="1" applyBorder="1" applyAlignment="1" applyProtection="1">
      <alignment horizontal="center"/>
      <protection locked="0"/>
    </xf>
    <xf numFmtId="0" fontId="28" fillId="3" borderId="0" xfId="0" applyFont="1" applyFill="1" applyAlignment="1" applyProtection="1">
      <alignment horizontal="center"/>
      <protection locked="0"/>
    </xf>
    <xf numFmtId="169" fontId="13" fillId="3" borderId="0" xfId="0" applyNumberFormat="1" applyFont="1" applyFill="1" applyProtection="1">
      <protection locked="0"/>
    </xf>
    <xf numFmtId="0" fontId="28" fillId="3" borderId="22" xfId="0" applyFont="1" applyFill="1" applyBorder="1" applyAlignment="1" applyProtection="1">
      <alignment horizontal="center"/>
      <protection locked="0"/>
    </xf>
    <xf numFmtId="0" fontId="28" fillId="0" borderId="24" xfId="0" applyFont="1" applyBorder="1" applyProtection="1">
      <protection locked="0"/>
    </xf>
    <xf numFmtId="0" fontId="28" fillId="0" borderId="26" xfId="0" applyFont="1" applyBorder="1" applyProtection="1">
      <protection locked="0"/>
    </xf>
    <xf numFmtId="0" fontId="13" fillId="4" borderId="31" xfId="0" applyFont="1" applyFill="1" applyBorder="1" applyProtection="1">
      <protection locked="0"/>
    </xf>
    <xf numFmtId="0" fontId="28" fillId="4" borderId="11" xfId="0" applyFont="1" applyFill="1" applyBorder="1" applyProtection="1">
      <protection locked="0"/>
    </xf>
    <xf numFmtId="0" fontId="13" fillId="4" borderId="11" xfId="0" applyFont="1" applyFill="1" applyBorder="1" applyProtection="1">
      <protection locked="0"/>
    </xf>
    <xf numFmtId="0" fontId="28" fillId="4" borderId="11" xfId="0" applyFont="1" applyFill="1" applyBorder="1" applyAlignment="1" applyProtection="1">
      <alignment horizontal="center"/>
      <protection locked="0"/>
    </xf>
    <xf numFmtId="167" fontId="28" fillId="4" borderId="32" xfId="0" applyNumberFormat="1" applyFont="1" applyFill="1" applyBorder="1" applyProtection="1">
      <protection locked="0"/>
    </xf>
    <xf numFmtId="169" fontId="13" fillId="4" borderId="11" xfId="0" applyNumberFormat="1" applyFont="1" applyFill="1" applyBorder="1" applyProtection="1">
      <protection locked="0"/>
    </xf>
    <xf numFmtId="0" fontId="28" fillId="4" borderId="12" xfId="0" applyFont="1" applyFill="1" applyBorder="1" applyProtection="1">
      <protection locked="0"/>
    </xf>
    <xf numFmtId="0" fontId="28" fillId="4" borderId="31" xfId="0" applyFont="1" applyFill="1" applyBorder="1" applyAlignment="1" applyProtection="1">
      <alignment horizontal="center"/>
      <protection locked="0"/>
    </xf>
    <xf numFmtId="0" fontId="0" fillId="0" borderId="33" xfId="0" applyBorder="1" applyProtection="1">
      <protection locked="0"/>
    </xf>
    <xf numFmtId="167" fontId="0" fillId="0" borderId="34" xfId="0" applyNumberFormat="1" applyBorder="1" applyProtection="1">
      <protection locked="0"/>
    </xf>
    <xf numFmtId="0" fontId="0" fillId="0" borderId="34" xfId="0" applyBorder="1" applyProtection="1">
      <protection locked="0"/>
    </xf>
    <xf numFmtId="0" fontId="0" fillId="0" borderId="35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36" xfId="0" applyBorder="1" applyProtection="1">
      <protection locked="0"/>
    </xf>
    <xf numFmtId="0" fontId="9" fillId="0" borderId="3" xfId="0" applyFont="1" applyBorder="1" applyProtection="1">
      <protection locked="0"/>
    </xf>
    <xf numFmtId="167" fontId="9" fillId="0" borderId="0" xfId="0" applyNumberFormat="1" applyFont="1" applyProtection="1">
      <protection locked="0"/>
    </xf>
    <xf numFmtId="0" fontId="9" fillId="0" borderId="0" xfId="0" applyFont="1" applyProtection="1">
      <protection locked="0"/>
    </xf>
    <xf numFmtId="0" fontId="9" fillId="0" borderId="36" xfId="0" applyFont="1" applyBorder="1" applyProtection="1">
      <protection locked="0"/>
    </xf>
    <xf numFmtId="0" fontId="14" fillId="0" borderId="20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167" fontId="14" fillId="0" borderId="18" xfId="0" applyNumberFormat="1" applyFont="1" applyBorder="1" applyAlignment="1" applyProtection="1">
      <alignment horizontal="center"/>
      <protection locked="0"/>
    </xf>
    <xf numFmtId="0" fontId="14" fillId="0" borderId="19" xfId="0" applyFont="1" applyBorder="1" applyProtection="1">
      <protection locked="0"/>
    </xf>
    <xf numFmtId="0" fontId="14" fillId="0" borderId="0" xfId="0" applyFont="1" applyProtection="1">
      <protection locked="0"/>
    </xf>
    <xf numFmtId="0" fontId="14" fillId="0" borderId="36" xfId="0" applyFont="1" applyBorder="1" applyProtection="1">
      <protection locked="0"/>
    </xf>
    <xf numFmtId="0" fontId="14" fillId="0" borderId="3" xfId="0" applyFont="1" applyBorder="1" applyProtection="1">
      <protection locked="0"/>
    </xf>
    <xf numFmtId="167" fontId="14" fillId="0" borderId="0" xfId="0" applyNumberFormat="1" applyFont="1" applyProtection="1">
      <protection locked="0"/>
    </xf>
    <xf numFmtId="166" fontId="0" fillId="0" borderId="20" xfId="0" applyNumberFormat="1" applyBorder="1" applyProtection="1">
      <protection locked="0"/>
    </xf>
    <xf numFmtId="0" fontId="0" fillId="0" borderId="19" xfId="0" applyBorder="1" applyProtection="1">
      <protection locked="0"/>
    </xf>
    <xf numFmtId="166" fontId="0" fillId="0" borderId="37" xfId="0" applyNumberFormat="1" applyBorder="1" applyProtection="1">
      <protection locked="0"/>
    </xf>
    <xf numFmtId="166" fontId="0" fillId="0" borderId="38" xfId="0" applyNumberFormat="1" applyBorder="1" applyProtection="1">
      <protection locked="0"/>
    </xf>
    <xf numFmtId="167" fontId="3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0" fontId="3" fillId="0" borderId="36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39" xfId="0" applyFont="1" applyBorder="1" applyProtection="1">
      <protection locked="0"/>
    </xf>
    <xf numFmtId="0" fontId="0" fillId="0" borderId="40" xfId="0" applyBorder="1" applyProtection="1">
      <protection locked="0"/>
    </xf>
    <xf numFmtId="0" fontId="0" fillId="0" borderId="41" xfId="0" applyBorder="1" applyProtection="1">
      <protection locked="0"/>
    </xf>
    <xf numFmtId="167" fontId="4" fillId="0" borderId="21" xfId="0" applyNumberFormat="1" applyFont="1" applyBorder="1" applyProtection="1">
      <protection locked="0"/>
    </xf>
    <xf numFmtId="0" fontId="0" fillId="0" borderId="42" xfId="0" applyBorder="1" applyProtection="1">
      <protection locked="0"/>
    </xf>
    <xf numFmtId="166" fontId="3" fillId="0" borderId="43" xfId="0" applyNumberFormat="1" applyFont="1" applyBorder="1" applyProtection="1">
      <protection locked="0"/>
    </xf>
    <xf numFmtId="1" fontId="0" fillId="0" borderId="38" xfId="0" applyNumberFormat="1" applyBorder="1" applyProtection="1">
      <protection locked="0"/>
    </xf>
    <xf numFmtId="0" fontId="5" fillId="0" borderId="0" xfId="0" applyFont="1" applyProtection="1">
      <protection locked="0"/>
    </xf>
    <xf numFmtId="0" fontId="5" fillId="0" borderId="36" xfId="0" applyFont="1" applyBorder="1" applyProtection="1">
      <protection locked="0"/>
    </xf>
    <xf numFmtId="0" fontId="5" fillId="0" borderId="3" xfId="0" applyFont="1" applyBorder="1" applyProtection="1">
      <protection locked="0"/>
    </xf>
    <xf numFmtId="167" fontId="29" fillId="0" borderId="21" xfId="0" applyNumberFormat="1" applyFont="1" applyBorder="1" applyProtection="1">
      <protection locked="0"/>
    </xf>
    <xf numFmtId="1" fontId="0" fillId="0" borderId="0" xfId="0" applyNumberFormat="1" applyProtection="1">
      <protection locked="0"/>
    </xf>
    <xf numFmtId="1" fontId="14" fillId="0" borderId="0" xfId="0" applyNumberFormat="1" applyFont="1" applyProtection="1">
      <protection locked="0"/>
    </xf>
    <xf numFmtId="1" fontId="15" fillId="0" borderId="0" xfId="0" applyNumberFormat="1" applyFont="1" applyProtection="1">
      <protection locked="0"/>
    </xf>
    <xf numFmtId="0" fontId="15" fillId="0" borderId="0" xfId="0" applyFont="1" applyProtection="1">
      <protection locked="0"/>
    </xf>
    <xf numFmtId="0" fontId="15" fillId="0" borderId="36" xfId="0" applyFont="1" applyBorder="1" applyProtection="1">
      <protection locked="0"/>
    </xf>
    <xf numFmtId="0" fontId="15" fillId="0" borderId="3" xfId="0" applyFont="1" applyBorder="1" applyProtection="1">
      <protection locked="0"/>
    </xf>
    <xf numFmtId="0" fontId="16" fillId="0" borderId="3" xfId="0" applyFont="1" applyBorder="1" applyProtection="1">
      <protection locked="0"/>
    </xf>
    <xf numFmtId="167" fontId="15" fillId="0" borderId="0" xfId="0" applyNumberFormat="1" applyFont="1" applyAlignment="1" applyProtection="1">
      <alignment horizontal="center"/>
      <protection locked="0"/>
    </xf>
    <xf numFmtId="167" fontId="15" fillId="0" borderId="18" xfId="0" applyNumberFormat="1" applyFont="1" applyBorder="1" applyAlignment="1" applyProtection="1">
      <alignment horizontal="center"/>
      <protection locked="0"/>
    </xf>
    <xf numFmtId="1" fontId="14" fillId="0" borderId="20" xfId="0" applyNumberFormat="1" applyFont="1" applyBorder="1" applyProtection="1">
      <protection locked="0"/>
    </xf>
    <xf numFmtId="0" fontId="3" fillId="0" borderId="44" xfId="0" applyFont="1" applyBorder="1" applyProtection="1">
      <protection locked="0"/>
    </xf>
    <xf numFmtId="0" fontId="3" fillId="0" borderId="45" xfId="0" applyFont="1" applyBorder="1" applyProtection="1">
      <protection locked="0"/>
    </xf>
    <xf numFmtId="167" fontId="43" fillId="0" borderId="0" xfId="0" applyNumberFormat="1" applyFont="1" applyProtection="1">
      <protection locked="0"/>
    </xf>
    <xf numFmtId="0" fontId="3" fillId="4" borderId="46" xfId="0" applyFont="1" applyFill="1" applyBorder="1" applyProtection="1">
      <protection locked="0"/>
    </xf>
    <xf numFmtId="0" fontId="8" fillId="4" borderId="47" xfId="0" applyFont="1" applyFill="1" applyBorder="1" applyProtection="1">
      <protection locked="0"/>
    </xf>
    <xf numFmtId="166" fontId="3" fillId="4" borderId="47" xfId="0" applyNumberFormat="1" applyFont="1" applyFill="1" applyBorder="1" applyProtection="1">
      <protection locked="0"/>
    </xf>
    <xf numFmtId="167" fontId="0" fillId="4" borderId="47" xfId="0" applyNumberFormat="1" applyFill="1" applyBorder="1" applyAlignment="1" applyProtection="1">
      <alignment horizontal="center"/>
      <protection locked="0"/>
    </xf>
    <xf numFmtId="0" fontId="3" fillId="4" borderId="47" xfId="0" applyFont="1" applyFill="1" applyBorder="1" applyProtection="1">
      <protection locked="0"/>
    </xf>
    <xf numFmtId="0" fontId="3" fillId="4" borderId="48" xfId="0" applyFont="1" applyFill="1" applyBorder="1" applyProtection="1">
      <protection locked="0"/>
    </xf>
    <xf numFmtId="0" fontId="3" fillId="0" borderId="46" xfId="0" applyFont="1" applyBorder="1" applyProtection="1">
      <protection locked="0"/>
    </xf>
    <xf numFmtId="167" fontId="43" fillId="0" borderId="47" xfId="0" applyNumberFormat="1" applyFont="1" applyBorder="1" applyProtection="1">
      <protection locked="0"/>
    </xf>
    <xf numFmtId="0" fontId="3" fillId="0" borderId="47" xfId="0" applyFont="1" applyBorder="1" applyProtection="1">
      <protection locked="0"/>
    </xf>
    <xf numFmtId="0" fontId="3" fillId="0" borderId="48" xfId="0" applyFont="1" applyBorder="1" applyProtection="1">
      <protection locked="0"/>
    </xf>
    <xf numFmtId="0" fontId="24" fillId="0" borderId="0" xfId="0" applyFont="1" applyProtection="1">
      <protection locked="0"/>
    </xf>
    <xf numFmtId="0" fontId="24" fillId="0" borderId="6" xfId="0" applyFont="1" applyBorder="1" applyProtection="1">
      <protection locked="0"/>
    </xf>
    <xf numFmtId="167" fontId="24" fillId="0" borderId="0" xfId="0" applyNumberFormat="1" applyFont="1" applyProtection="1">
      <protection locked="0"/>
    </xf>
    <xf numFmtId="10" fontId="36" fillId="0" borderId="38" xfId="0" applyNumberFormat="1" applyFont="1" applyBorder="1" applyAlignment="1" applyProtection="1">
      <alignment horizontal="center"/>
      <protection locked="0"/>
    </xf>
    <xf numFmtId="10" fontId="0" fillId="0" borderId="38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68" fontId="36" fillId="0" borderId="49" xfId="0" applyNumberFormat="1" applyFont="1" applyBorder="1" applyAlignment="1" applyProtection="1">
      <alignment horizontal="center"/>
      <protection locked="0"/>
    </xf>
    <xf numFmtId="168" fontId="0" fillId="0" borderId="0" xfId="0" applyNumberFormat="1" applyAlignment="1" applyProtection="1">
      <alignment horizontal="center"/>
      <protection locked="0"/>
    </xf>
    <xf numFmtId="168" fontId="0" fillId="0" borderId="50" xfId="0" applyNumberFormat="1" applyBorder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0" fillId="4" borderId="31" xfId="0" applyFill="1" applyBorder="1" applyProtection="1">
      <protection locked="0"/>
    </xf>
    <xf numFmtId="0" fontId="0" fillId="4" borderId="51" xfId="0" applyFill="1" applyBorder="1" applyProtection="1">
      <protection locked="0"/>
    </xf>
    <xf numFmtId="10" fontId="27" fillId="0" borderId="0" xfId="0" applyNumberFormat="1" applyFont="1" applyAlignment="1" applyProtection="1">
      <alignment horizontal="center"/>
      <protection locked="0"/>
    </xf>
    <xf numFmtId="0" fontId="0" fillId="0" borderId="52" xfId="0" applyBorder="1" applyProtection="1">
      <protection locked="0"/>
    </xf>
    <xf numFmtId="0" fontId="3" fillId="0" borderId="53" xfId="0" applyFont="1" applyBorder="1" applyProtection="1">
      <protection locked="0"/>
    </xf>
    <xf numFmtId="49" fontId="0" fillId="0" borderId="54" xfId="0" applyNumberFormat="1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13" fillId="0" borderId="54" xfId="0" applyFont="1" applyBorder="1" applyAlignment="1" applyProtection="1">
      <alignment horizontal="left"/>
      <protection locked="0"/>
    </xf>
    <xf numFmtId="171" fontId="13" fillId="0" borderId="55" xfId="0" applyNumberFormat="1" applyFont="1" applyBorder="1" applyProtection="1">
      <protection locked="0"/>
    </xf>
    <xf numFmtId="0" fontId="13" fillId="0" borderId="56" xfId="0" applyFont="1" applyBorder="1" applyAlignment="1" applyProtection="1">
      <alignment horizontal="center"/>
      <protection locked="0"/>
    </xf>
    <xf numFmtId="49" fontId="13" fillId="0" borderId="57" xfId="0" applyNumberFormat="1" applyFont="1" applyBorder="1" applyAlignment="1" applyProtection="1">
      <alignment horizontal="center"/>
      <protection locked="0"/>
    </xf>
    <xf numFmtId="0" fontId="13" fillId="0" borderId="58" xfId="0" applyFont="1" applyBorder="1" applyProtection="1">
      <protection locked="0"/>
    </xf>
    <xf numFmtId="0" fontId="13" fillId="0" borderId="57" xfId="0" applyFont="1" applyBorder="1" applyProtection="1">
      <protection locked="0"/>
    </xf>
    <xf numFmtId="0" fontId="13" fillId="0" borderId="59" xfId="0" applyFont="1" applyBorder="1" applyProtection="1">
      <protection locked="0"/>
    </xf>
    <xf numFmtId="0" fontId="13" fillId="5" borderId="54" xfId="0" applyFont="1" applyFill="1" applyBorder="1" applyAlignment="1" applyProtection="1">
      <alignment horizontal="left"/>
      <protection locked="0"/>
    </xf>
    <xf numFmtId="171" fontId="13" fillId="5" borderId="60" xfId="0" applyNumberFormat="1" applyFont="1" applyFill="1" applyBorder="1" applyProtection="1">
      <protection locked="0"/>
    </xf>
    <xf numFmtId="0" fontId="3" fillId="0" borderId="24" xfId="0" applyFont="1" applyBorder="1" applyAlignment="1" applyProtection="1">
      <alignment horizontal="left"/>
      <protection locked="0"/>
    </xf>
    <xf numFmtId="0" fontId="7" fillId="0" borderId="24" xfId="0" applyFont="1" applyBorder="1" applyAlignment="1" applyProtection="1">
      <alignment horizontal="left"/>
      <protection locked="0"/>
    </xf>
    <xf numFmtId="171" fontId="43" fillId="0" borderId="54" xfId="0" applyNumberFormat="1" applyFont="1" applyBorder="1" applyProtection="1">
      <protection locked="0"/>
    </xf>
    <xf numFmtId="0" fontId="13" fillId="0" borderId="61" xfId="0" applyFont="1" applyBorder="1" applyAlignment="1" applyProtection="1">
      <alignment horizontal="center"/>
      <protection locked="0"/>
    </xf>
    <xf numFmtId="49" fontId="13" fillId="0" borderId="62" xfId="0" applyNumberFormat="1" applyFont="1" applyBorder="1" applyAlignment="1" applyProtection="1">
      <alignment horizontal="center"/>
      <protection locked="0"/>
    </xf>
    <xf numFmtId="0" fontId="13" fillId="0" borderId="63" xfId="0" applyFont="1" applyBorder="1" applyProtection="1">
      <protection locked="0"/>
    </xf>
    <xf numFmtId="0" fontId="13" fillId="0" borderId="64" xfId="0" applyFont="1" applyBorder="1" applyProtection="1">
      <protection locked="0"/>
    </xf>
    <xf numFmtId="0" fontId="13" fillId="0" borderId="65" xfId="0" applyFont="1" applyBorder="1" applyProtection="1">
      <protection locked="0"/>
    </xf>
    <xf numFmtId="0" fontId="13" fillId="0" borderId="66" xfId="0" applyFont="1" applyBorder="1" applyProtection="1">
      <protection locked="0"/>
    </xf>
    <xf numFmtId="171" fontId="13" fillId="0" borderId="67" xfId="0" applyNumberFormat="1" applyFont="1" applyBorder="1" applyProtection="1">
      <protection locked="0"/>
    </xf>
    <xf numFmtId="171" fontId="13" fillId="0" borderId="68" xfId="0" applyNumberFormat="1" applyFont="1" applyBorder="1" applyProtection="1">
      <protection locked="0"/>
    </xf>
    <xf numFmtId="167" fontId="22" fillId="0" borderId="54" xfId="0" applyNumberFormat="1" applyFont="1" applyBorder="1" applyProtection="1">
      <protection locked="0"/>
    </xf>
    <xf numFmtId="171" fontId="13" fillId="0" borderId="65" xfId="0" applyNumberFormat="1" applyFont="1" applyBorder="1" applyProtection="1">
      <protection locked="0"/>
    </xf>
    <xf numFmtId="171" fontId="13" fillId="0" borderId="54" xfId="0" applyNumberFormat="1" applyFont="1" applyBorder="1" applyProtection="1">
      <protection locked="0"/>
    </xf>
    <xf numFmtId="49" fontId="13" fillId="0" borderId="64" xfId="0" applyNumberFormat="1" applyFont="1" applyBorder="1" applyAlignment="1" applyProtection="1">
      <alignment horizontal="center"/>
      <protection locked="0"/>
    </xf>
    <xf numFmtId="0" fontId="13" fillId="0" borderId="63" xfId="0" applyFont="1" applyBorder="1" applyAlignment="1" applyProtection="1">
      <alignment horizontal="center"/>
      <protection locked="0"/>
    </xf>
    <xf numFmtId="0" fontId="8" fillId="0" borderId="54" xfId="0" applyFont="1" applyBorder="1" applyAlignment="1" applyProtection="1">
      <alignment horizontal="center"/>
      <protection locked="0"/>
    </xf>
    <xf numFmtId="166" fontId="0" fillId="0" borderId="54" xfId="0" applyNumberFormat="1" applyBorder="1" applyProtection="1">
      <protection locked="0"/>
    </xf>
    <xf numFmtId="168" fontId="3" fillId="0" borderId="54" xfId="0" applyNumberFormat="1" applyFont="1" applyBorder="1" applyAlignment="1" applyProtection="1">
      <alignment horizontal="center"/>
      <protection locked="0"/>
    </xf>
    <xf numFmtId="166" fontId="3" fillId="0" borderId="69" xfId="0" applyNumberFormat="1" applyFont="1" applyBorder="1" applyProtection="1">
      <protection locked="0"/>
    </xf>
    <xf numFmtId="166" fontId="3" fillId="0" borderId="54" xfId="0" applyNumberFormat="1" applyFont="1" applyBorder="1" applyProtection="1">
      <protection locked="0"/>
    </xf>
    <xf numFmtId="167" fontId="3" fillId="0" borderId="21" xfId="0" applyNumberFormat="1" applyFont="1" applyBorder="1" applyProtection="1">
      <protection locked="0"/>
    </xf>
    <xf numFmtId="166" fontId="9" fillId="0" borderId="70" xfId="0" applyNumberFormat="1" applyFont="1" applyBorder="1" applyAlignment="1" applyProtection="1">
      <alignment horizontal="center"/>
      <protection locked="0"/>
    </xf>
    <xf numFmtId="166" fontId="9" fillId="0" borderId="71" xfId="0" applyNumberFormat="1" applyFont="1" applyBorder="1" applyAlignment="1" applyProtection="1">
      <alignment horizontal="center"/>
      <protection locked="0"/>
    </xf>
    <xf numFmtId="10" fontId="44" fillId="0" borderId="54" xfId="0" applyNumberFormat="1" applyFont="1" applyBorder="1" applyAlignment="1" applyProtection="1">
      <alignment horizontal="center"/>
      <protection locked="0"/>
    </xf>
    <xf numFmtId="10" fontId="3" fillId="0" borderId="70" xfId="0" applyNumberFormat="1" applyFont="1" applyBorder="1" applyAlignment="1" applyProtection="1">
      <alignment horizontal="center"/>
      <protection locked="0"/>
    </xf>
    <xf numFmtId="10" fontId="3" fillId="0" borderId="71" xfId="0" applyNumberFormat="1" applyFont="1" applyBorder="1" applyAlignment="1" applyProtection="1">
      <alignment horizontal="center"/>
      <protection locked="0"/>
    </xf>
    <xf numFmtId="1" fontId="3" fillId="0" borderId="70" xfId="0" applyNumberFormat="1" applyFont="1" applyBorder="1" applyAlignment="1" applyProtection="1">
      <alignment horizontal="center"/>
      <protection locked="0"/>
    </xf>
    <xf numFmtId="1" fontId="3" fillId="0" borderId="71" xfId="0" applyNumberFormat="1" applyFont="1" applyBorder="1" applyAlignment="1" applyProtection="1">
      <alignment horizontal="center"/>
      <protection locked="0"/>
    </xf>
    <xf numFmtId="164" fontId="9" fillId="0" borderId="54" xfId="0" applyNumberFormat="1" applyFont="1" applyBorder="1" applyAlignment="1" applyProtection="1">
      <alignment horizontal="center"/>
      <protection locked="0"/>
    </xf>
    <xf numFmtId="10" fontId="3" fillId="0" borderId="54" xfId="0" applyNumberFormat="1" applyFont="1" applyBorder="1" applyAlignment="1" applyProtection="1">
      <alignment horizontal="center"/>
      <protection locked="0"/>
    </xf>
    <xf numFmtId="166" fontId="3" fillId="0" borderId="54" xfId="0" applyNumberFormat="1" applyFont="1" applyBorder="1" applyAlignment="1" applyProtection="1">
      <alignment horizontal="center"/>
      <protection locked="0"/>
    </xf>
    <xf numFmtId="10" fontId="34" fillId="0" borderId="72" xfId="0" applyNumberFormat="1" applyFont="1" applyBorder="1" applyProtection="1">
      <protection locked="0"/>
    </xf>
    <xf numFmtId="2" fontId="27" fillId="0" borderId="73" xfId="0" applyNumberFormat="1" applyFont="1" applyBorder="1" applyAlignment="1" applyProtection="1">
      <alignment horizontal="center"/>
      <protection locked="0"/>
    </xf>
    <xf numFmtId="2" fontId="0" fillId="0" borderId="74" xfId="0" applyNumberFormat="1" applyBorder="1" applyAlignment="1" applyProtection="1">
      <alignment horizontal="center"/>
      <protection locked="0"/>
    </xf>
    <xf numFmtId="2" fontId="0" fillId="0" borderId="57" xfId="0" applyNumberFormat="1" applyBorder="1" applyAlignment="1" applyProtection="1">
      <alignment horizontal="center"/>
      <protection locked="0"/>
    </xf>
    <xf numFmtId="2" fontId="0" fillId="0" borderId="75" xfId="0" applyNumberFormat="1" applyBorder="1" applyAlignment="1" applyProtection="1">
      <alignment horizontal="center"/>
      <protection locked="0"/>
    </xf>
    <xf numFmtId="2" fontId="0" fillId="0" borderId="76" xfId="0" applyNumberFormat="1" applyBorder="1" applyAlignment="1" applyProtection="1">
      <alignment horizontal="center"/>
      <protection locked="0"/>
    </xf>
    <xf numFmtId="166" fontId="34" fillId="0" borderId="54" xfId="0" applyNumberFormat="1" applyFont="1" applyBorder="1" applyAlignment="1" applyProtection="1">
      <alignment horizontal="center"/>
      <protection locked="0"/>
    </xf>
    <xf numFmtId="172" fontId="0" fillId="0" borderId="70" xfId="0" applyNumberFormat="1" applyBorder="1" applyProtection="1">
      <protection locked="0"/>
    </xf>
    <xf numFmtId="172" fontId="0" fillId="0" borderId="21" xfId="0" applyNumberFormat="1" applyBorder="1" applyProtection="1">
      <protection locked="0"/>
    </xf>
    <xf numFmtId="172" fontId="0" fillId="0" borderId="71" xfId="0" applyNumberFormat="1" applyBorder="1" applyProtection="1">
      <protection locked="0"/>
    </xf>
    <xf numFmtId="0" fontId="3" fillId="0" borderId="54" xfId="0" applyFont="1" applyBorder="1" applyAlignment="1" applyProtection="1">
      <alignment horizontal="center"/>
      <protection locked="0"/>
    </xf>
    <xf numFmtId="0" fontId="0" fillId="0" borderId="54" xfId="0" applyBorder="1" applyProtection="1">
      <protection locked="0"/>
    </xf>
    <xf numFmtId="167" fontId="43" fillId="0" borderId="54" xfId="0" applyNumberFormat="1" applyFont="1" applyBorder="1" applyProtection="1">
      <protection locked="0"/>
    </xf>
    <xf numFmtId="167" fontId="22" fillId="5" borderId="54" xfId="0" applyNumberFormat="1" applyFont="1" applyFill="1" applyBorder="1" applyProtection="1">
      <protection locked="0"/>
    </xf>
    <xf numFmtId="171" fontId="45" fillId="0" borderId="0" xfId="0" quotePrefix="1" applyNumberFormat="1" applyFont="1" applyProtection="1">
      <protection locked="0"/>
    </xf>
    <xf numFmtId="166" fontId="24" fillId="0" borderId="77" xfId="0" applyNumberFormat="1" applyFont="1" applyBorder="1" applyAlignment="1" applyProtection="1">
      <alignment horizontal="center"/>
      <protection locked="0"/>
    </xf>
    <xf numFmtId="166" fontId="24" fillId="0" borderId="57" xfId="0" applyNumberFormat="1" applyFont="1" applyBorder="1" applyAlignment="1" applyProtection="1">
      <alignment horizontal="center"/>
      <protection locked="0"/>
    </xf>
    <xf numFmtId="166" fontId="24" fillId="0" borderId="75" xfId="0" applyNumberFormat="1" applyFont="1" applyBorder="1" applyAlignment="1" applyProtection="1">
      <alignment horizontal="center"/>
      <protection locked="0"/>
    </xf>
    <xf numFmtId="166" fontId="24" fillId="0" borderId="72" xfId="0" applyNumberFormat="1" applyFont="1" applyBorder="1" applyAlignment="1" applyProtection="1">
      <alignment horizontal="center"/>
      <protection locked="0"/>
    </xf>
    <xf numFmtId="0" fontId="3" fillId="6" borderId="15" xfId="0" applyFont="1" applyFill="1" applyBorder="1" applyProtection="1">
      <protection locked="0"/>
    </xf>
    <xf numFmtId="0" fontId="8" fillId="6" borderId="15" xfId="0" applyFont="1" applyFill="1" applyBorder="1" applyProtection="1">
      <protection locked="0"/>
    </xf>
    <xf numFmtId="0" fontId="0" fillId="6" borderId="15" xfId="0" applyFill="1" applyBorder="1" applyProtection="1">
      <protection locked="0"/>
    </xf>
    <xf numFmtId="0" fontId="0" fillId="6" borderId="0" xfId="0" applyFill="1" applyProtection="1">
      <protection locked="0"/>
    </xf>
    <xf numFmtId="0" fontId="3" fillId="6" borderId="0" xfId="0" applyFont="1" applyFill="1" applyProtection="1">
      <protection locked="0"/>
    </xf>
    <xf numFmtId="0" fontId="3" fillId="6" borderId="0" xfId="0" applyFont="1" applyFill="1" applyAlignment="1" applyProtection="1">
      <alignment horizontal="right"/>
      <protection locked="0"/>
    </xf>
    <xf numFmtId="0" fontId="6" fillId="6" borderId="78" xfId="0" applyFont="1" applyFill="1" applyBorder="1" applyAlignment="1" applyProtection="1">
      <alignment horizontal="center" vertical="top" wrapText="1"/>
      <protection locked="0"/>
    </xf>
    <xf numFmtId="0" fontId="6" fillId="6" borderId="12" xfId="0" applyFont="1" applyFill="1" applyBorder="1" applyAlignment="1" applyProtection="1">
      <alignment horizontal="center" vertical="top" wrapText="1"/>
      <protection locked="0"/>
    </xf>
    <xf numFmtId="0" fontId="0" fillId="6" borderId="7" xfId="0" applyFill="1" applyBorder="1" applyProtection="1">
      <protection locked="0"/>
    </xf>
    <xf numFmtId="0" fontId="0" fillId="6" borderId="6" xfId="0" applyFill="1" applyBorder="1" applyProtection="1">
      <protection locked="0"/>
    </xf>
    <xf numFmtId="0" fontId="8" fillId="6" borderId="6" xfId="0" applyFont="1" applyFill="1" applyBorder="1" applyProtection="1">
      <protection locked="0"/>
    </xf>
    <xf numFmtId="0" fontId="8" fillId="6" borderId="79" xfId="0" applyFont="1" applyFill="1" applyBorder="1" applyAlignment="1" applyProtection="1">
      <alignment horizontal="center"/>
      <protection locked="0"/>
    </xf>
    <xf numFmtId="0" fontId="8" fillId="6" borderId="80" xfId="0" applyFont="1" applyFill="1" applyBorder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0" fillId="6" borderId="16" xfId="0" applyFill="1" applyBorder="1" applyAlignment="1" applyProtection="1">
      <alignment horizontal="center"/>
      <protection locked="0"/>
    </xf>
    <xf numFmtId="0" fontId="6" fillId="6" borderId="81" xfId="0" applyFont="1" applyFill="1" applyBorder="1" applyAlignment="1" applyProtection="1">
      <alignment horizontal="center" vertical="top" wrapText="1"/>
      <protection locked="0"/>
    </xf>
    <xf numFmtId="0" fontId="6" fillId="6" borderId="80" xfId="0" applyFont="1" applyFill="1" applyBorder="1" applyAlignment="1" applyProtection="1">
      <alignment horizontal="center" vertical="top" wrapText="1"/>
      <protection locked="0"/>
    </xf>
    <xf numFmtId="0" fontId="10" fillId="6" borderId="0" xfId="0" applyFont="1" applyFill="1" applyProtection="1">
      <protection locked="0"/>
    </xf>
    <xf numFmtId="0" fontId="8" fillId="6" borderId="0" xfId="0" applyFont="1" applyFill="1" applyProtection="1">
      <protection locked="0"/>
    </xf>
    <xf numFmtId="0" fontId="10" fillId="6" borderId="78" xfId="0" applyFont="1" applyFill="1" applyBorder="1" applyProtection="1">
      <protection locked="0"/>
    </xf>
    <xf numFmtId="0" fontId="8" fillId="6" borderId="12" xfId="0" applyFont="1" applyFill="1" applyBorder="1" applyProtection="1">
      <protection locked="0"/>
    </xf>
    <xf numFmtId="0" fontId="0" fillId="6" borderId="82" xfId="0" applyFill="1" applyBorder="1" applyProtection="1">
      <protection locked="0"/>
    </xf>
    <xf numFmtId="0" fontId="3" fillId="6" borderId="83" xfId="0" applyFont="1" applyFill="1" applyBorder="1" applyProtection="1">
      <protection locked="0"/>
    </xf>
    <xf numFmtId="0" fontId="3" fillId="6" borderId="38" xfId="0" applyFont="1" applyFill="1" applyBorder="1" applyProtection="1">
      <protection locked="0"/>
    </xf>
    <xf numFmtId="0" fontId="8" fillId="6" borderId="38" xfId="0" applyFont="1" applyFill="1" applyBorder="1" applyProtection="1">
      <protection locked="0"/>
    </xf>
    <xf numFmtId="0" fontId="6" fillId="6" borderId="6" xfId="0" applyFont="1" applyFill="1" applyBorder="1" applyAlignment="1" applyProtection="1">
      <alignment horizontal="center" vertical="top" wrapText="1"/>
      <protection locked="0"/>
    </xf>
    <xf numFmtId="0" fontId="0" fillId="6" borderId="38" xfId="0" applyFill="1" applyBorder="1" applyProtection="1">
      <protection locked="0"/>
    </xf>
    <xf numFmtId="166" fontId="3" fillId="6" borderId="38" xfId="0" applyNumberFormat="1" applyFont="1" applyFill="1" applyBorder="1" applyProtection="1">
      <protection locked="0"/>
    </xf>
    <xf numFmtId="10" fontId="3" fillId="6" borderId="38" xfId="0" applyNumberFormat="1" applyFont="1" applyFill="1" applyBorder="1" applyAlignment="1" applyProtection="1">
      <alignment horizontal="center"/>
      <protection locked="0"/>
    </xf>
    <xf numFmtId="0" fontId="0" fillId="6" borderId="84" xfId="0" applyFill="1" applyBorder="1" applyProtection="1">
      <protection locked="0"/>
    </xf>
    <xf numFmtId="0" fontId="4" fillId="6" borderId="15" xfId="0" applyFont="1" applyFill="1" applyBorder="1" applyProtection="1">
      <protection locked="0"/>
    </xf>
    <xf numFmtId="0" fontId="11" fillId="6" borderId="15" xfId="0" applyFont="1" applyFill="1" applyBorder="1" applyProtection="1">
      <protection locked="0"/>
    </xf>
    <xf numFmtId="0" fontId="0" fillId="6" borderId="15" xfId="0" applyFill="1" applyBorder="1" applyAlignment="1" applyProtection="1">
      <alignment horizontal="center"/>
      <protection locked="0"/>
    </xf>
    <xf numFmtId="0" fontId="0" fillId="6" borderId="7" xfId="0" applyFill="1" applyBorder="1" applyAlignment="1" applyProtection="1">
      <alignment horizontal="center"/>
      <protection locked="0"/>
    </xf>
    <xf numFmtId="0" fontId="11" fillId="6" borderId="9" xfId="0" applyFont="1" applyFill="1" applyBorder="1" applyProtection="1">
      <protection locked="0"/>
    </xf>
    <xf numFmtId="0" fontId="10" fillId="6" borderId="85" xfId="0" applyFont="1" applyFill="1" applyBorder="1" applyProtection="1">
      <protection locked="0"/>
    </xf>
    <xf numFmtId="0" fontId="10" fillId="6" borderId="38" xfId="0" applyFont="1" applyFill="1" applyBorder="1" applyProtection="1">
      <protection locked="0"/>
    </xf>
    <xf numFmtId="0" fontId="0" fillId="6" borderId="8" xfId="0" applyFill="1" applyBorder="1" applyProtection="1">
      <protection locked="0"/>
    </xf>
    <xf numFmtId="0" fontId="0" fillId="6" borderId="85" xfId="0" applyFill="1" applyBorder="1" applyProtection="1">
      <protection locked="0"/>
    </xf>
    <xf numFmtId="166" fontId="0" fillId="6" borderId="38" xfId="0" applyNumberFormat="1" applyFill="1" applyBorder="1" applyProtection="1">
      <protection locked="0"/>
    </xf>
    <xf numFmtId="0" fontId="0" fillId="6" borderId="38" xfId="0" applyFill="1" applyBorder="1" applyAlignment="1" applyProtection="1">
      <alignment horizontal="center"/>
      <protection locked="0"/>
    </xf>
    <xf numFmtId="0" fontId="0" fillId="6" borderId="6" xfId="0" applyFill="1" applyBorder="1" applyAlignment="1" applyProtection="1">
      <alignment horizontal="center"/>
      <protection locked="0"/>
    </xf>
    <xf numFmtId="0" fontId="0" fillId="6" borderId="40" xfId="0" applyFill="1" applyBorder="1" applyProtection="1">
      <protection locked="0"/>
    </xf>
    <xf numFmtId="10" fontId="0" fillId="6" borderId="38" xfId="0" applyNumberFormat="1" applyFill="1" applyBorder="1" applyAlignment="1" applyProtection="1">
      <alignment horizontal="center"/>
      <protection locked="0"/>
    </xf>
    <xf numFmtId="0" fontId="3" fillId="6" borderId="38" xfId="0" applyFont="1" applyFill="1" applyBorder="1" applyAlignment="1" applyProtection="1">
      <alignment horizontal="center"/>
      <protection locked="0"/>
    </xf>
    <xf numFmtId="166" fontId="3" fillId="6" borderId="0" xfId="0" applyNumberFormat="1" applyFont="1" applyFill="1" applyProtection="1">
      <protection locked="0"/>
    </xf>
    <xf numFmtId="10" fontId="3" fillId="6" borderId="0" xfId="0" applyNumberFormat="1" applyFont="1" applyFill="1" applyAlignment="1" applyProtection="1">
      <alignment horizontal="center"/>
      <protection locked="0"/>
    </xf>
    <xf numFmtId="0" fontId="0" fillId="6" borderId="84" xfId="0" applyFill="1" applyBorder="1" applyAlignment="1" applyProtection="1">
      <alignment horizontal="center"/>
      <protection locked="0"/>
    </xf>
    <xf numFmtId="0" fontId="4" fillId="6" borderId="4" xfId="0" applyFont="1" applyFill="1" applyBorder="1" applyProtection="1">
      <protection locked="0"/>
    </xf>
    <xf numFmtId="0" fontId="11" fillId="6" borderId="4" xfId="0" applyFont="1" applyFill="1" applyBorder="1" applyProtection="1">
      <protection locked="0"/>
    </xf>
    <xf numFmtId="0" fontId="0" fillId="6" borderId="4" xfId="0" applyFill="1" applyBorder="1" applyProtection="1">
      <protection locked="0"/>
    </xf>
    <xf numFmtId="166" fontId="0" fillId="6" borderId="0" xfId="0" applyNumberFormat="1" applyFill="1" applyProtection="1">
      <protection locked="0"/>
    </xf>
    <xf numFmtId="0" fontId="3" fillId="6" borderId="11" xfId="0" applyFont="1" applyFill="1" applyBorder="1" applyProtection="1">
      <protection locked="0"/>
    </xf>
    <xf numFmtId="0" fontId="8" fillId="6" borderId="11" xfId="0" applyFont="1" applyFill="1" applyBorder="1" applyProtection="1">
      <protection locked="0"/>
    </xf>
    <xf numFmtId="0" fontId="0" fillId="6" borderId="11" xfId="0" applyFill="1" applyBorder="1" applyProtection="1">
      <protection locked="0"/>
    </xf>
    <xf numFmtId="166" fontId="3" fillId="6" borderId="11" xfId="0" applyNumberFormat="1" applyFont="1" applyFill="1" applyBorder="1" applyProtection="1">
      <protection locked="0"/>
    </xf>
    <xf numFmtId="0" fontId="0" fillId="6" borderId="4" xfId="0" applyFill="1" applyBorder="1" applyAlignment="1" applyProtection="1">
      <alignment horizontal="center"/>
      <protection locked="0"/>
    </xf>
    <xf numFmtId="0" fontId="0" fillId="6" borderId="5" xfId="0" applyFill="1" applyBorder="1" applyAlignment="1" applyProtection="1">
      <alignment horizontal="center"/>
      <protection locked="0"/>
    </xf>
    <xf numFmtId="0" fontId="0" fillId="6" borderId="12" xfId="0" applyFill="1" applyBorder="1" applyAlignment="1" applyProtection="1">
      <alignment horizontal="center"/>
      <protection locked="0"/>
    </xf>
    <xf numFmtId="10" fontId="3" fillId="6" borderId="11" xfId="0" applyNumberFormat="1" applyFont="1" applyFill="1" applyBorder="1" applyAlignment="1" applyProtection="1">
      <alignment horizontal="center"/>
      <protection locked="0"/>
    </xf>
    <xf numFmtId="0" fontId="3" fillId="6" borderId="4" xfId="0" applyFont="1" applyFill="1" applyBorder="1" applyProtection="1">
      <protection locked="0"/>
    </xf>
    <xf numFmtId="0" fontId="31" fillId="6" borderId="0" xfId="0" applyFont="1" applyFill="1" applyProtection="1">
      <protection locked="0"/>
    </xf>
    <xf numFmtId="0" fontId="8" fillId="6" borderId="4" xfId="0" applyFont="1" applyFill="1" applyBorder="1" applyProtection="1">
      <protection locked="0"/>
    </xf>
    <xf numFmtId="0" fontId="0" fillId="6" borderId="5" xfId="0" applyFill="1" applyBorder="1" applyProtection="1">
      <protection locked="0"/>
    </xf>
    <xf numFmtId="0" fontId="10" fillId="6" borderId="5" xfId="0" applyFont="1" applyFill="1" applyBorder="1" applyProtection="1">
      <protection locked="0"/>
    </xf>
    <xf numFmtId="0" fontId="3" fillId="6" borderId="85" xfId="0" applyFont="1" applyFill="1" applyBorder="1" applyProtection="1">
      <protection locked="0"/>
    </xf>
    <xf numFmtId="0" fontId="8" fillId="6" borderId="85" xfId="0" applyFont="1" applyFill="1" applyBorder="1" applyProtection="1">
      <protection locked="0"/>
    </xf>
    <xf numFmtId="0" fontId="3" fillId="6" borderId="86" xfId="0" applyFont="1" applyFill="1" applyBorder="1" applyProtection="1">
      <protection locked="0"/>
    </xf>
    <xf numFmtId="0" fontId="8" fillId="6" borderId="86" xfId="0" applyFont="1" applyFill="1" applyBorder="1" applyProtection="1">
      <protection locked="0"/>
    </xf>
    <xf numFmtId="10" fontId="3" fillId="6" borderId="0" xfId="0" applyNumberFormat="1" applyFont="1" applyFill="1" applyProtection="1">
      <protection locked="0"/>
    </xf>
    <xf numFmtId="0" fontId="0" fillId="6" borderId="87" xfId="0" applyFill="1" applyBorder="1" applyProtection="1">
      <protection locked="0"/>
    </xf>
    <xf numFmtId="0" fontId="6" fillId="6" borderId="5" xfId="0" applyFont="1" applyFill="1" applyBorder="1" applyAlignment="1" applyProtection="1">
      <alignment horizontal="justify" vertical="top" wrapText="1"/>
      <protection locked="0"/>
    </xf>
    <xf numFmtId="0" fontId="6" fillId="6" borderId="87" xfId="0" applyFont="1" applyFill="1" applyBorder="1" applyAlignment="1" applyProtection="1">
      <alignment horizontal="justify" vertical="top" wrapText="1"/>
      <protection locked="0"/>
    </xf>
    <xf numFmtId="0" fontId="6" fillId="6" borderId="12" xfId="0" applyFont="1" applyFill="1" applyBorder="1" applyAlignment="1" applyProtection="1">
      <alignment horizontal="justify" vertical="top" wrapText="1"/>
      <protection locked="0"/>
    </xf>
    <xf numFmtId="0" fontId="6" fillId="6" borderId="88" xfId="0" applyFont="1" applyFill="1" applyBorder="1" applyAlignment="1" applyProtection="1">
      <alignment horizontal="justify" vertical="top" wrapText="1"/>
      <protection locked="0"/>
    </xf>
    <xf numFmtId="10" fontId="0" fillId="6" borderId="0" xfId="0" applyNumberFormat="1" applyFill="1" applyProtection="1">
      <protection locked="0"/>
    </xf>
    <xf numFmtId="166" fontId="0" fillId="6" borderId="18" xfId="0" applyNumberFormat="1" applyFill="1" applyBorder="1" applyProtection="1">
      <protection locked="0"/>
    </xf>
    <xf numFmtId="166" fontId="3" fillId="6" borderId="85" xfId="0" applyNumberFormat="1" applyFont="1" applyFill="1" applyBorder="1" applyProtection="1">
      <protection locked="0"/>
    </xf>
    <xf numFmtId="10" fontId="0" fillId="6" borderId="85" xfId="0" applyNumberFormat="1" applyFill="1" applyBorder="1" applyProtection="1">
      <protection locked="0"/>
    </xf>
    <xf numFmtId="166" fontId="3" fillId="6" borderId="9" xfId="0" applyNumberFormat="1" applyFont="1" applyFill="1" applyBorder="1" applyProtection="1">
      <protection locked="0"/>
    </xf>
    <xf numFmtId="0" fontId="0" fillId="6" borderId="18" xfId="0" applyFill="1" applyBorder="1" applyProtection="1">
      <protection locked="0"/>
    </xf>
    <xf numFmtId="166" fontId="3" fillId="6" borderId="89" xfId="0" applyNumberFormat="1" applyFont="1" applyFill="1" applyBorder="1" applyProtection="1">
      <protection locked="0"/>
    </xf>
    <xf numFmtId="166" fontId="3" fillId="6" borderId="86" xfId="0" applyNumberFormat="1" applyFont="1" applyFill="1" applyBorder="1" applyProtection="1">
      <protection locked="0"/>
    </xf>
    <xf numFmtId="0" fontId="22" fillId="6" borderId="0" xfId="0" applyFont="1" applyFill="1" applyProtection="1">
      <protection locked="0"/>
    </xf>
    <xf numFmtId="0" fontId="6" fillId="6" borderId="90" xfId="0" applyFont="1" applyFill="1" applyBorder="1" applyProtection="1">
      <protection locked="0"/>
    </xf>
    <xf numFmtId="0" fontId="0" fillId="6" borderId="90" xfId="0" applyFill="1" applyBorder="1" applyProtection="1">
      <protection locked="0"/>
    </xf>
    <xf numFmtId="0" fontId="12" fillId="6" borderId="22" xfId="0" applyFont="1" applyFill="1" applyBorder="1" applyProtection="1">
      <protection locked="0"/>
    </xf>
    <xf numFmtId="0" fontId="1" fillId="6" borderId="0" xfId="0" applyFont="1" applyFill="1" applyProtection="1">
      <protection locked="0"/>
    </xf>
    <xf numFmtId="0" fontId="25" fillId="6" borderId="0" xfId="0" applyFont="1" applyFill="1" applyProtection="1">
      <protection locked="0"/>
    </xf>
    <xf numFmtId="49" fontId="1" fillId="6" borderId="0" xfId="0" applyNumberFormat="1" applyFont="1" applyFill="1" applyAlignment="1" applyProtection="1">
      <alignment horizontal="center"/>
      <protection locked="0"/>
    </xf>
    <xf numFmtId="0" fontId="1" fillId="6" borderId="22" xfId="0" applyFont="1" applyFill="1" applyBorder="1" applyProtection="1">
      <protection locked="0"/>
    </xf>
    <xf numFmtId="0" fontId="1" fillId="6" borderId="20" xfId="0" applyFont="1" applyFill="1" applyBorder="1" applyAlignment="1" applyProtection="1">
      <alignment horizontal="center"/>
      <protection locked="0"/>
    </xf>
    <xf numFmtId="0" fontId="13" fillId="6" borderId="20" xfId="0" applyFont="1" applyFill="1" applyBorder="1" applyAlignment="1" applyProtection="1">
      <alignment horizontal="center"/>
      <protection locked="0"/>
    </xf>
    <xf numFmtId="49" fontId="13" fillId="6" borderId="0" xfId="0" applyNumberFormat="1" applyFont="1" applyFill="1" applyAlignment="1" applyProtection="1">
      <alignment horizontal="center"/>
      <protection locked="0"/>
    </xf>
    <xf numFmtId="0" fontId="13" fillId="6" borderId="91" xfId="0" applyFont="1" applyFill="1" applyBorder="1" applyProtection="1">
      <protection locked="0"/>
    </xf>
    <xf numFmtId="0" fontId="13" fillId="6" borderId="38" xfId="0" applyFont="1" applyFill="1" applyBorder="1" applyProtection="1">
      <protection locked="0"/>
    </xf>
    <xf numFmtId="0" fontId="13" fillId="6" borderId="92" xfId="0" applyFont="1" applyFill="1" applyBorder="1" applyProtection="1">
      <protection locked="0"/>
    </xf>
    <xf numFmtId="0" fontId="13" fillId="6" borderId="93" xfId="0" applyFont="1" applyFill="1" applyBorder="1" applyProtection="1">
      <protection locked="0"/>
    </xf>
    <xf numFmtId="0" fontId="13" fillId="6" borderId="37" xfId="0" applyFont="1" applyFill="1" applyBorder="1" applyAlignment="1" applyProtection="1">
      <alignment horizontal="center"/>
      <protection locked="0"/>
    </xf>
    <xf numFmtId="49" fontId="13" fillId="6" borderId="38" xfId="0" applyNumberFormat="1" applyFont="1" applyFill="1" applyBorder="1" applyAlignment="1" applyProtection="1">
      <alignment horizontal="center"/>
      <protection locked="0"/>
    </xf>
    <xf numFmtId="171" fontId="13" fillId="6" borderId="37" xfId="0" applyNumberFormat="1" applyFont="1" applyFill="1" applyBorder="1" applyAlignment="1" applyProtection="1">
      <alignment horizontal="center"/>
      <protection locked="0"/>
    </xf>
    <xf numFmtId="171" fontId="13" fillId="6" borderId="92" xfId="0" applyNumberFormat="1" applyFont="1" applyFill="1" applyBorder="1" applyAlignment="1" applyProtection="1">
      <alignment horizontal="center"/>
      <protection locked="0"/>
    </xf>
    <xf numFmtId="171" fontId="13" fillId="6" borderId="38" xfId="0" applyNumberFormat="1" applyFont="1" applyFill="1" applyBorder="1" applyAlignment="1" applyProtection="1">
      <alignment horizontal="center"/>
      <protection locked="0"/>
    </xf>
    <xf numFmtId="167" fontId="22" fillId="6" borderId="94" xfId="0" applyNumberFormat="1" applyFont="1" applyFill="1" applyBorder="1" applyAlignment="1" applyProtection="1">
      <alignment horizontal="center"/>
      <protection locked="0"/>
    </xf>
    <xf numFmtId="0" fontId="1" fillId="6" borderId="38" xfId="0" applyFont="1" applyFill="1" applyBorder="1" applyAlignment="1" applyProtection="1">
      <alignment horizontal="center"/>
      <protection locked="0"/>
    </xf>
    <xf numFmtId="0" fontId="13" fillId="6" borderId="38" xfId="0" applyFont="1" applyFill="1" applyBorder="1" applyAlignment="1" applyProtection="1">
      <alignment horizontal="center"/>
      <protection locked="0"/>
    </xf>
    <xf numFmtId="167" fontId="0" fillId="6" borderId="4" xfId="0" applyNumberFormat="1" applyFill="1" applyBorder="1" applyProtection="1">
      <protection locked="0"/>
    </xf>
    <xf numFmtId="0" fontId="3" fillId="6" borderId="20" xfId="0" applyFont="1" applyFill="1" applyBorder="1" applyAlignment="1" applyProtection="1">
      <alignment horizontal="center"/>
      <protection locked="0"/>
    </xf>
    <xf numFmtId="0" fontId="3" fillId="6" borderId="0" xfId="0" applyFont="1" applyFill="1" applyAlignment="1" applyProtection="1">
      <alignment horizontal="center"/>
      <protection locked="0"/>
    </xf>
    <xf numFmtId="167" fontId="22" fillId="6" borderId="21" xfId="0" applyNumberFormat="1" applyFont="1" applyFill="1" applyBorder="1" applyAlignment="1" applyProtection="1">
      <alignment horizontal="center"/>
      <protection locked="0"/>
    </xf>
    <xf numFmtId="0" fontId="8" fillId="6" borderId="0" xfId="0" applyFont="1" applyFill="1" applyAlignment="1" applyProtection="1">
      <alignment horizontal="center"/>
      <protection locked="0"/>
    </xf>
    <xf numFmtId="0" fontId="3" fillId="6" borderId="0" xfId="0" applyFont="1" applyFill="1" applyAlignment="1" applyProtection="1">
      <alignment horizontal="left"/>
      <protection locked="0"/>
    </xf>
    <xf numFmtId="0" fontId="1" fillId="6" borderId="0" xfId="0" applyFont="1" applyFill="1" applyAlignment="1" applyProtection="1">
      <alignment horizontal="center"/>
      <protection locked="0"/>
    </xf>
    <xf numFmtId="0" fontId="32" fillId="6" borderId="0" xfId="0" applyFont="1" applyFill="1" applyAlignment="1" applyProtection="1">
      <alignment horizontal="center"/>
      <protection locked="0"/>
    </xf>
    <xf numFmtId="0" fontId="8" fillId="6" borderId="22" xfId="0" applyFont="1" applyFill="1" applyBorder="1" applyAlignment="1" applyProtection="1">
      <alignment horizontal="center"/>
      <protection locked="0"/>
    </xf>
    <xf numFmtId="171" fontId="13" fillId="6" borderId="20" xfId="0" applyNumberFormat="1" applyFont="1" applyFill="1" applyBorder="1" applyAlignment="1" applyProtection="1">
      <alignment horizontal="center"/>
      <protection locked="0"/>
    </xf>
    <xf numFmtId="171" fontId="13" fillId="6" borderId="0" xfId="0" applyNumberFormat="1" applyFont="1" applyFill="1" applyAlignment="1" applyProtection="1">
      <alignment horizontal="center"/>
      <protection locked="0"/>
    </xf>
    <xf numFmtId="0" fontId="13" fillId="6" borderId="0" xfId="0" applyFont="1" applyFill="1" applyAlignment="1" applyProtection="1">
      <alignment horizontal="center"/>
      <protection locked="0"/>
    </xf>
    <xf numFmtId="0" fontId="28" fillId="6" borderId="72" xfId="0" applyFont="1" applyFill="1" applyBorder="1" applyProtection="1">
      <protection locked="0"/>
    </xf>
    <xf numFmtId="0" fontId="28" fillId="6" borderId="0" xfId="0" applyFont="1" applyFill="1" applyProtection="1">
      <protection locked="0"/>
    </xf>
    <xf numFmtId="0" fontId="27" fillId="6" borderId="0" xfId="0" applyFont="1" applyFill="1" applyProtection="1">
      <protection locked="0"/>
    </xf>
    <xf numFmtId="0" fontId="28" fillId="6" borderId="28" xfId="0" applyFont="1" applyFill="1" applyBorder="1" applyProtection="1">
      <protection locked="0"/>
    </xf>
    <xf numFmtId="0" fontId="28" fillId="6" borderId="62" xfId="0" applyFont="1" applyFill="1" applyBorder="1" applyProtection="1">
      <protection locked="0"/>
    </xf>
    <xf numFmtId="0" fontId="28" fillId="6" borderId="64" xfId="0" applyFont="1" applyFill="1" applyBorder="1" applyProtection="1">
      <protection locked="0"/>
    </xf>
    <xf numFmtId="0" fontId="28" fillId="6" borderId="44" xfId="0" applyFont="1" applyFill="1" applyBorder="1" applyProtection="1">
      <protection locked="0"/>
    </xf>
    <xf numFmtId="171" fontId="28" fillId="6" borderId="0" xfId="0" applyNumberFormat="1" applyFont="1" applyFill="1" applyProtection="1">
      <protection locked="0"/>
    </xf>
    <xf numFmtId="171" fontId="27" fillId="6" borderId="0" xfId="0" applyNumberFormat="1" applyFont="1" applyFill="1" applyProtection="1">
      <protection locked="0"/>
    </xf>
    <xf numFmtId="171" fontId="28" fillId="6" borderId="28" xfId="0" applyNumberFormat="1" applyFont="1" applyFill="1" applyBorder="1" applyProtection="1">
      <protection locked="0"/>
    </xf>
    <xf numFmtId="171" fontId="13" fillId="6" borderId="95" xfId="0" applyNumberFormat="1" applyFont="1" applyFill="1" applyBorder="1" applyProtection="1">
      <protection locked="0"/>
    </xf>
    <xf numFmtId="0" fontId="13" fillId="6" borderId="95" xfId="0" applyFont="1" applyFill="1" applyBorder="1" applyAlignment="1" applyProtection="1">
      <alignment horizontal="center"/>
      <protection locked="0"/>
    </xf>
    <xf numFmtId="166" fontId="13" fillId="6" borderId="95" xfId="0" applyNumberFormat="1" applyFont="1" applyFill="1" applyBorder="1" applyAlignment="1" applyProtection="1">
      <alignment horizontal="center"/>
      <protection locked="0"/>
    </xf>
    <xf numFmtId="166" fontId="13" fillId="6" borderId="96" xfId="0" applyNumberFormat="1" applyFont="1" applyFill="1" applyBorder="1" applyAlignment="1" applyProtection="1">
      <alignment horizontal="center"/>
      <protection locked="0"/>
    </xf>
    <xf numFmtId="0" fontId="28" fillId="6" borderId="97" xfId="0" applyFont="1" applyFill="1" applyBorder="1" applyProtection="1">
      <protection locked="0"/>
    </xf>
    <xf numFmtId="0" fontId="13" fillId="6" borderId="98" xfId="0" applyFont="1" applyFill="1" applyBorder="1" applyAlignment="1" applyProtection="1">
      <alignment horizontal="center"/>
      <protection locked="0"/>
    </xf>
    <xf numFmtId="0" fontId="28" fillId="6" borderId="99" xfId="0" applyFont="1" applyFill="1" applyBorder="1" applyProtection="1">
      <protection locked="0"/>
    </xf>
    <xf numFmtId="1" fontId="13" fillId="6" borderId="0" xfId="0" applyNumberFormat="1" applyFont="1" applyFill="1" applyAlignment="1" applyProtection="1">
      <alignment horizontal="center"/>
      <protection locked="0"/>
    </xf>
    <xf numFmtId="167" fontId="26" fillId="6" borderId="0" xfId="0" applyNumberFormat="1" applyFont="1" applyFill="1" applyAlignment="1" applyProtection="1">
      <alignment horizontal="center"/>
      <protection locked="0"/>
    </xf>
    <xf numFmtId="167" fontId="28" fillId="6" borderId="0" xfId="0" applyNumberFormat="1" applyFont="1" applyFill="1" applyAlignment="1" applyProtection="1">
      <alignment horizontal="center"/>
      <protection locked="0"/>
    </xf>
    <xf numFmtId="167" fontId="13" fillId="6" borderId="0" xfId="0" applyNumberFormat="1" applyFont="1" applyFill="1" applyAlignment="1" applyProtection="1">
      <alignment horizontal="center"/>
      <protection locked="0"/>
    </xf>
    <xf numFmtId="0" fontId="28" fillId="6" borderId="25" xfId="0" applyFont="1" applyFill="1" applyBorder="1" applyProtection="1">
      <protection locked="0"/>
    </xf>
    <xf numFmtId="1" fontId="13" fillId="6" borderId="22" xfId="0" applyNumberFormat="1" applyFont="1" applyFill="1" applyBorder="1" applyAlignment="1" applyProtection="1">
      <alignment horizontal="center"/>
      <protection locked="0"/>
    </xf>
    <xf numFmtId="0" fontId="28" fillId="6" borderId="6" xfId="0" applyFont="1" applyFill="1" applyBorder="1" applyProtection="1">
      <protection locked="0"/>
    </xf>
    <xf numFmtId="1" fontId="35" fillId="6" borderId="0" xfId="0" applyNumberFormat="1" applyFont="1" applyFill="1" applyAlignment="1" applyProtection="1">
      <alignment horizontal="center"/>
      <protection locked="0"/>
    </xf>
    <xf numFmtId="167" fontId="35" fillId="6" borderId="0" xfId="0" applyNumberFormat="1" applyFont="1" applyFill="1" applyAlignment="1" applyProtection="1">
      <alignment horizontal="center"/>
      <protection locked="0"/>
    </xf>
    <xf numFmtId="167" fontId="27" fillId="6" borderId="0" xfId="0" applyNumberFormat="1" applyFont="1" applyFill="1" applyAlignment="1" applyProtection="1">
      <alignment horizontal="center"/>
      <protection locked="0"/>
    </xf>
    <xf numFmtId="0" fontId="27" fillId="6" borderId="25" xfId="0" applyFont="1" applyFill="1" applyBorder="1" applyProtection="1">
      <protection locked="0"/>
    </xf>
    <xf numFmtId="1" fontId="35" fillId="6" borderId="22" xfId="0" applyNumberFormat="1" applyFont="1" applyFill="1" applyBorder="1" applyAlignment="1" applyProtection="1">
      <alignment horizontal="center"/>
      <protection locked="0"/>
    </xf>
    <xf numFmtId="0" fontId="27" fillId="6" borderId="6" xfId="0" applyFont="1" applyFill="1" applyBorder="1" applyProtection="1">
      <protection locked="0"/>
    </xf>
    <xf numFmtId="1" fontId="13" fillId="6" borderId="28" xfId="0" applyNumberFormat="1" applyFont="1" applyFill="1" applyBorder="1" applyAlignment="1" applyProtection="1">
      <alignment horizontal="center"/>
      <protection locked="0"/>
    </xf>
    <xf numFmtId="167" fontId="26" fillId="6" borderId="28" xfId="0" applyNumberFormat="1" applyFont="1" applyFill="1" applyBorder="1" applyAlignment="1" applyProtection="1">
      <alignment horizontal="center"/>
      <protection locked="0"/>
    </xf>
    <xf numFmtId="167" fontId="28" fillId="6" borderId="28" xfId="0" applyNumberFormat="1" applyFont="1" applyFill="1" applyBorder="1" applyAlignment="1" applyProtection="1">
      <alignment horizontal="center"/>
      <protection locked="0"/>
    </xf>
    <xf numFmtId="167" fontId="13" fillId="6" borderId="28" xfId="0" applyNumberFormat="1" applyFont="1" applyFill="1" applyBorder="1" applyAlignment="1" applyProtection="1">
      <alignment horizontal="center"/>
      <protection locked="0"/>
    </xf>
    <xf numFmtId="0" fontId="28" fillId="6" borderId="100" xfId="0" applyFont="1" applyFill="1" applyBorder="1" applyProtection="1">
      <protection locked="0"/>
    </xf>
    <xf numFmtId="1" fontId="13" fillId="6" borderId="101" xfId="0" applyNumberFormat="1" applyFont="1" applyFill="1" applyBorder="1" applyAlignment="1" applyProtection="1">
      <alignment horizontal="center"/>
      <protection locked="0"/>
    </xf>
    <xf numFmtId="0" fontId="28" fillId="6" borderId="102" xfId="0" applyFont="1" applyFill="1" applyBorder="1" applyProtection="1">
      <protection locked="0"/>
    </xf>
    <xf numFmtId="167" fontId="23" fillId="6" borderId="21" xfId="0" applyNumberFormat="1" applyFont="1" applyFill="1" applyBorder="1" applyProtection="1">
      <protection locked="0"/>
    </xf>
    <xf numFmtId="167" fontId="23" fillId="6" borderId="71" xfId="0" applyNumberFormat="1" applyFont="1" applyFill="1" applyBorder="1" applyProtection="1">
      <protection locked="0"/>
    </xf>
    <xf numFmtId="167" fontId="22" fillId="6" borderId="103" xfId="0" applyNumberFormat="1" applyFont="1" applyFill="1" applyBorder="1" applyProtection="1">
      <protection locked="0"/>
    </xf>
    <xf numFmtId="0" fontId="13" fillId="6" borderId="44" xfId="0" applyFont="1" applyFill="1" applyBorder="1" applyAlignment="1" applyProtection="1">
      <alignment horizontal="center"/>
      <protection locked="0"/>
    </xf>
    <xf numFmtId="0" fontId="13" fillId="6" borderId="44" xfId="0" applyFont="1" applyFill="1" applyBorder="1" applyProtection="1">
      <protection locked="0"/>
    </xf>
    <xf numFmtId="166" fontId="13" fillId="6" borderId="44" xfId="0" applyNumberFormat="1" applyFont="1" applyFill="1" applyBorder="1" applyProtection="1">
      <protection locked="0"/>
    </xf>
    <xf numFmtId="0" fontId="13" fillId="6" borderId="104" xfId="0" applyFont="1" applyFill="1" applyBorder="1" applyAlignment="1" applyProtection="1">
      <alignment horizontal="center"/>
      <protection locked="0"/>
    </xf>
    <xf numFmtId="171" fontId="28" fillId="6" borderId="105" xfId="0" applyNumberFormat="1" applyFont="1" applyFill="1" applyBorder="1" applyProtection="1">
      <protection locked="0"/>
    </xf>
    <xf numFmtId="0" fontId="28" fillId="6" borderId="22" xfId="0" applyFont="1" applyFill="1" applyBorder="1" applyAlignment="1" applyProtection="1">
      <alignment horizontal="center"/>
      <protection locked="0"/>
    </xf>
    <xf numFmtId="0" fontId="28" fillId="6" borderId="20" xfId="0" applyFont="1" applyFill="1" applyBorder="1" applyAlignment="1" applyProtection="1">
      <alignment horizontal="center"/>
      <protection locked="0"/>
    </xf>
    <xf numFmtId="49" fontId="28" fillId="6" borderId="0" xfId="0" applyNumberFormat="1" applyFont="1" applyFill="1" applyAlignment="1" applyProtection="1">
      <alignment horizontal="center"/>
      <protection locked="0"/>
    </xf>
    <xf numFmtId="0" fontId="28" fillId="6" borderId="19" xfId="0" applyFont="1" applyFill="1" applyBorder="1" applyProtection="1">
      <protection locked="0"/>
    </xf>
    <xf numFmtId="0" fontId="28" fillId="6" borderId="18" xfId="0" applyFont="1" applyFill="1" applyBorder="1" applyProtection="1">
      <protection locked="0"/>
    </xf>
    <xf numFmtId="171" fontId="28" fillId="6" borderId="20" xfId="0" applyNumberFormat="1" applyFont="1" applyFill="1" applyBorder="1" applyProtection="1">
      <protection locked="0"/>
    </xf>
    <xf numFmtId="0" fontId="13" fillId="6" borderId="104" xfId="0" applyFont="1" applyFill="1" applyBorder="1" applyProtection="1">
      <protection locked="0"/>
    </xf>
    <xf numFmtId="0" fontId="28" fillId="6" borderId="106" xfId="0" applyFont="1" applyFill="1" applyBorder="1" applyProtection="1">
      <protection locked="0"/>
    </xf>
    <xf numFmtId="49" fontId="28" fillId="6" borderId="44" xfId="0" applyNumberFormat="1" applyFont="1" applyFill="1" applyBorder="1" applyAlignment="1" applyProtection="1">
      <alignment horizontal="center"/>
      <protection locked="0"/>
    </xf>
    <xf numFmtId="0" fontId="28" fillId="6" borderId="52" xfId="0" applyFont="1" applyFill="1" applyBorder="1" applyProtection="1">
      <protection locked="0"/>
    </xf>
    <xf numFmtId="0" fontId="28" fillId="6" borderId="107" xfId="0" applyFont="1" applyFill="1" applyBorder="1" applyProtection="1">
      <protection locked="0"/>
    </xf>
    <xf numFmtId="167" fontId="3" fillId="6" borderId="44" xfId="0" applyNumberFormat="1" applyFont="1" applyFill="1" applyBorder="1" applyProtection="1">
      <protection locked="0"/>
    </xf>
    <xf numFmtId="167" fontId="23" fillId="6" borderId="103" xfId="0" applyNumberFormat="1" applyFont="1" applyFill="1" applyBorder="1" applyProtection="1">
      <protection locked="0"/>
    </xf>
    <xf numFmtId="0" fontId="28" fillId="6" borderId="44" xfId="0" applyFont="1" applyFill="1" applyBorder="1" applyAlignment="1" applyProtection="1">
      <alignment horizontal="center"/>
      <protection locked="0"/>
    </xf>
    <xf numFmtId="169" fontId="13" fillId="6" borderId="44" xfId="0" applyNumberFormat="1" applyFont="1" applyFill="1" applyBorder="1" applyProtection="1">
      <protection locked="0"/>
    </xf>
    <xf numFmtId="0" fontId="28" fillId="6" borderId="104" xfId="0" applyFont="1" applyFill="1" applyBorder="1" applyAlignment="1" applyProtection="1">
      <alignment horizontal="center"/>
      <protection locked="0"/>
    </xf>
    <xf numFmtId="0" fontId="13" fillId="6" borderId="22" xfId="0" applyFont="1" applyFill="1" applyBorder="1" applyProtection="1">
      <protection locked="0"/>
    </xf>
    <xf numFmtId="0" fontId="28" fillId="6" borderId="20" xfId="0" applyFont="1" applyFill="1" applyBorder="1" applyProtection="1">
      <protection locked="0"/>
    </xf>
    <xf numFmtId="0" fontId="28" fillId="6" borderId="0" xfId="0" applyFont="1" applyFill="1" applyAlignment="1" applyProtection="1">
      <alignment horizontal="center"/>
      <protection locked="0"/>
    </xf>
    <xf numFmtId="169" fontId="13" fillId="6" borderId="0" xfId="0" applyNumberFormat="1" applyFont="1" applyFill="1" applyProtection="1">
      <protection locked="0"/>
    </xf>
    <xf numFmtId="0" fontId="13" fillId="6" borderId="19" xfId="0" applyFont="1" applyFill="1" applyBorder="1" applyProtection="1">
      <protection locked="0"/>
    </xf>
    <xf numFmtId="0" fontId="13" fillId="6" borderId="0" xfId="0" applyFont="1" applyFill="1" applyProtection="1">
      <protection locked="0"/>
    </xf>
    <xf numFmtId="0" fontId="13" fillId="6" borderId="18" xfId="0" applyFont="1" applyFill="1" applyBorder="1" applyProtection="1">
      <protection locked="0"/>
    </xf>
    <xf numFmtId="171" fontId="13" fillId="6" borderId="0" xfId="0" applyNumberFormat="1" applyFont="1" applyFill="1" applyProtection="1">
      <protection locked="0"/>
    </xf>
    <xf numFmtId="171" fontId="13" fillId="6" borderId="20" xfId="0" applyNumberFormat="1" applyFont="1" applyFill="1" applyBorder="1" applyProtection="1">
      <protection locked="0"/>
    </xf>
    <xf numFmtId="167" fontId="22" fillId="6" borderId="21" xfId="0" applyNumberFormat="1" applyFont="1" applyFill="1" applyBorder="1" applyProtection="1">
      <protection locked="0"/>
    </xf>
    <xf numFmtId="166" fontId="13" fillId="6" borderId="0" xfId="0" applyNumberFormat="1" applyFont="1" applyFill="1" applyProtection="1">
      <protection locked="0"/>
    </xf>
    <xf numFmtId="0" fontId="13" fillId="6" borderId="22" xfId="0" applyFont="1" applyFill="1" applyBorder="1" applyAlignment="1" applyProtection="1">
      <alignment horizontal="center"/>
      <protection locked="0"/>
    </xf>
    <xf numFmtId="0" fontId="13" fillId="6" borderId="106" xfId="0" applyFont="1" applyFill="1" applyBorder="1" applyAlignment="1" applyProtection="1">
      <alignment horizontal="center"/>
      <protection locked="0"/>
    </xf>
    <xf numFmtId="49" fontId="13" fillId="6" borderId="44" xfId="0" applyNumberFormat="1" applyFont="1" applyFill="1" applyBorder="1" applyAlignment="1" applyProtection="1">
      <alignment horizontal="center"/>
      <protection locked="0"/>
    </xf>
    <xf numFmtId="0" fontId="13" fillId="6" borderId="52" xfId="0" applyFont="1" applyFill="1" applyBorder="1" applyProtection="1">
      <protection locked="0"/>
    </xf>
    <xf numFmtId="0" fontId="13" fillId="6" borderId="107" xfId="0" applyFont="1" applyFill="1" applyBorder="1" applyProtection="1">
      <protection locked="0"/>
    </xf>
    <xf numFmtId="171" fontId="13" fillId="6" borderId="44" xfId="0" applyNumberFormat="1" applyFont="1" applyFill="1" applyBorder="1" applyProtection="1">
      <protection locked="0"/>
    </xf>
    <xf numFmtId="171" fontId="13" fillId="6" borderId="106" xfId="0" applyNumberFormat="1" applyFont="1" applyFill="1" applyBorder="1" applyProtection="1">
      <protection locked="0"/>
    </xf>
    <xf numFmtId="0" fontId="22" fillId="6" borderId="47" xfId="0" applyFont="1" applyFill="1" applyBorder="1" applyProtection="1">
      <protection locked="0"/>
    </xf>
    <xf numFmtId="0" fontId="4" fillId="6" borderId="33" xfId="0" applyFont="1" applyFill="1" applyBorder="1" applyProtection="1">
      <protection locked="0"/>
    </xf>
    <xf numFmtId="0" fontId="8" fillId="6" borderId="34" xfId="0" applyFont="1" applyFill="1" applyBorder="1" applyProtection="1">
      <protection locked="0"/>
    </xf>
    <xf numFmtId="0" fontId="0" fillId="6" borderId="34" xfId="0" applyFill="1" applyBorder="1" applyProtection="1">
      <protection locked="0"/>
    </xf>
    <xf numFmtId="0" fontId="3" fillId="6" borderId="108" xfId="0" applyFont="1" applyFill="1" applyBorder="1" applyProtection="1">
      <protection locked="0"/>
    </xf>
    <xf numFmtId="0" fontId="8" fillId="6" borderId="16" xfId="0" applyFont="1" applyFill="1" applyBorder="1" applyAlignment="1" applyProtection="1">
      <alignment horizontal="center"/>
      <protection locked="0"/>
    </xf>
    <xf numFmtId="0" fontId="8" fillId="6" borderId="15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Protection="1">
      <protection locked="0"/>
    </xf>
    <xf numFmtId="0" fontId="8" fillId="6" borderId="20" xfId="0" applyFont="1" applyFill="1" applyBorder="1" applyAlignment="1" applyProtection="1">
      <alignment horizontal="center"/>
      <protection locked="0"/>
    </xf>
    <xf numFmtId="0" fontId="3" fillId="6" borderId="40" xfId="0" applyFont="1" applyFill="1" applyBorder="1" applyProtection="1">
      <protection locked="0"/>
    </xf>
    <xf numFmtId="0" fontId="8" fillId="6" borderId="37" xfId="0" applyFont="1" applyFill="1" applyBorder="1" applyAlignment="1" applyProtection="1">
      <alignment horizontal="center"/>
      <protection locked="0"/>
    </xf>
    <xf numFmtId="0" fontId="8" fillId="6" borderId="38" xfId="0" applyFont="1" applyFill="1" applyBorder="1" applyAlignment="1" applyProtection="1">
      <alignment horizontal="center"/>
      <protection locked="0"/>
    </xf>
    <xf numFmtId="0" fontId="0" fillId="6" borderId="20" xfId="0" applyFill="1" applyBorder="1" applyAlignment="1" applyProtection="1">
      <alignment horizontal="center"/>
      <protection locked="0"/>
    </xf>
    <xf numFmtId="0" fontId="4" fillId="6" borderId="108" xfId="0" applyFont="1" applyFill="1" applyBorder="1" applyProtection="1">
      <protection locked="0"/>
    </xf>
    <xf numFmtId="0" fontId="11" fillId="6" borderId="3" xfId="0" applyFont="1" applyFill="1" applyBorder="1" applyProtection="1">
      <protection locked="0"/>
    </xf>
    <xf numFmtId="0" fontId="9" fillId="6" borderId="3" xfId="0" applyFont="1" applyFill="1" applyBorder="1" applyProtection="1">
      <protection locked="0"/>
    </xf>
    <xf numFmtId="0" fontId="9" fillId="6" borderId="20" xfId="0" applyFont="1" applyFill="1" applyBorder="1" applyAlignment="1" applyProtection="1">
      <alignment horizontal="center"/>
      <protection locked="0"/>
    </xf>
    <xf numFmtId="0" fontId="9" fillId="6" borderId="0" xfId="0" applyFont="1" applyFill="1" applyAlignment="1" applyProtection="1">
      <alignment horizontal="center"/>
      <protection locked="0"/>
    </xf>
    <xf numFmtId="0" fontId="0" fillId="6" borderId="35" xfId="0" applyFill="1" applyBorder="1" applyProtection="1">
      <protection locked="0"/>
    </xf>
    <xf numFmtId="167" fontId="0" fillId="6" borderId="109" xfId="0" applyNumberFormat="1" applyFill="1" applyBorder="1" applyAlignment="1" applyProtection="1">
      <alignment horizontal="center"/>
      <protection locked="0"/>
    </xf>
    <xf numFmtId="0" fontId="0" fillId="6" borderId="110" xfId="0" applyFill="1" applyBorder="1" applyProtection="1">
      <protection locked="0"/>
    </xf>
    <xf numFmtId="167" fontId="0" fillId="6" borderId="18" xfId="0" applyNumberFormat="1" applyFill="1" applyBorder="1" applyAlignment="1" applyProtection="1">
      <alignment horizontal="center"/>
      <protection locked="0"/>
    </xf>
    <xf numFmtId="0" fontId="0" fillId="6" borderId="36" xfId="0" applyFill="1" applyBorder="1" applyProtection="1">
      <protection locked="0"/>
    </xf>
    <xf numFmtId="167" fontId="0" fillId="6" borderId="0" xfId="0" applyNumberFormat="1" applyFill="1" applyProtection="1">
      <protection locked="0"/>
    </xf>
    <xf numFmtId="0" fontId="8" fillId="6" borderId="92" xfId="0" applyFont="1" applyFill="1" applyBorder="1" applyAlignment="1" applyProtection="1">
      <alignment horizontal="center"/>
      <protection locked="0"/>
    </xf>
    <xf numFmtId="0" fontId="8" fillId="6" borderId="41" xfId="0" applyFont="1" applyFill="1" applyBorder="1" applyProtection="1">
      <protection locked="0"/>
    </xf>
    <xf numFmtId="0" fontId="0" fillId="6" borderId="17" xfId="0" applyFill="1" applyBorder="1" applyProtection="1">
      <protection locked="0"/>
    </xf>
    <xf numFmtId="167" fontId="4" fillId="6" borderId="18" xfId="0" applyNumberFormat="1" applyFont="1" applyFill="1" applyBorder="1" applyAlignment="1" applyProtection="1">
      <alignment horizontal="center"/>
      <protection locked="0"/>
    </xf>
    <xf numFmtId="0" fontId="0" fillId="6" borderId="19" xfId="0" applyFill="1" applyBorder="1" applyProtection="1">
      <protection locked="0"/>
    </xf>
    <xf numFmtId="167" fontId="9" fillId="6" borderId="18" xfId="0" applyNumberFormat="1" applyFont="1" applyFill="1" applyBorder="1" applyAlignment="1" applyProtection="1">
      <alignment horizontal="center"/>
      <protection locked="0"/>
    </xf>
    <xf numFmtId="0" fontId="9" fillId="6" borderId="19" xfId="0" applyFont="1" applyFill="1" applyBorder="1" applyProtection="1">
      <protection locked="0"/>
    </xf>
    <xf numFmtId="0" fontId="9" fillId="6" borderId="0" xfId="0" applyFont="1" applyFill="1" applyProtection="1">
      <protection locked="0"/>
    </xf>
    <xf numFmtId="0" fontId="9" fillId="6" borderId="36" xfId="0" applyFont="1" applyFill="1" applyBorder="1" applyProtection="1">
      <protection locked="0"/>
    </xf>
    <xf numFmtId="0" fontId="0" fillId="6" borderId="20" xfId="0" applyFill="1" applyBorder="1" applyProtection="1">
      <protection locked="0"/>
    </xf>
    <xf numFmtId="0" fontId="0" fillId="6" borderId="16" xfId="0" applyFill="1" applyBorder="1" applyProtection="1">
      <protection locked="0"/>
    </xf>
    <xf numFmtId="0" fontId="9" fillId="6" borderId="37" xfId="0" applyFont="1" applyFill="1" applyBorder="1" applyAlignment="1" applyProtection="1">
      <alignment horizontal="center"/>
      <protection locked="0"/>
    </xf>
    <xf numFmtId="0" fontId="14" fillId="6" borderId="20" xfId="0" applyFont="1" applyFill="1" applyBorder="1" applyAlignment="1" applyProtection="1">
      <alignment horizontal="center"/>
      <protection locked="0"/>
    </xf>
    <xf numFmtId="0" fontId="14" fillId="6" borderId="3" xfId="0" applyFont="1" applyFill="1" applyBorder="1" applyProtection="1">
      <protection locked="0"/>
    </xf>
    <xf numFmtId="0" fontId="20" fillId="6" borderId="0" xfId="0" applyFont="1" applyFill="1" applyProtection="1">
      <protection locked="0"/>
    </xf>
    <xf numFmtId="0" fontId="11" fillId="6" borderId="0" xfId="0" applyFont="1" applyFill="1" applyProtection="1">
      <protection locked="0"/>
    </xf>
    <xf numFmtId="0" fontId="8" fillId="6" borderId="43" xfId="0" applyFont="1" applyFill="1" applyBorder="1" applyProtection="1">
      <protection locked="0"/>
    </xf>
    <xf numFmtId="0" fontId="10" fillId="6" borderId="60" xfId="0" applyFont="1" applyFill="1" applyBorder="1" applyProtection="1">
      <protection locked="0"/>
    </xf>
    <xf numFmtId="0" fontId="21" fillId="6" borderId="38" xfId="0" applyFont="1" applyFill="1" applyBorder="1" applyProtection="1">
      <protection locked="0"/>
    </xf>
    <xf numFmtId="0" fontId="16" fillId="6" borderId="0" xfId="0" applyFont="1" applyFill="1" applyProtection="1">
      <protection locked="0"/>
    </xf>
    <xf numFmtId="0" fontId="17" fillId="6" borderId="0" xfId="0" applyFont="1" applyFill="1" applyProtection="1">
      <protection locked="0"/>
    </xf>
    <xf numFmtId="0" fontId="10" fillId="6" borderId="4" xfId="0" applyFont="1" applyFill="1" applyBorder="1" applyProtection="1">
      <protection locked="0"/>
    </xf>
    <xf numFmtId="0" fontId="10" fillId="6" borderId="86" xfId="0" applyFont="1" applyFill="1" applyBorder="1" applyProtection="1">
      <protection locked="0"/>
    </xf>
    <xf numFmtId="0" fontId="10" fillId="6" borderId="111" xfId="0" applyFont="1" applyFill="1" applyBorder="1" applyProtection="1">
      <protection locked="0"/>
    </xf>
    <xf numFmtId="0" fontId="0" fillId="6" borderId="37" xfId="0" applyFill="1" applyBorder="1" applyAlignment="1" applyProtection="1">
      <alignment horizontal="center"/>
      <protection locked="0"/>
    </xf>
    <xf numFmtId="0" fontId="3" fillId="6" borderId="37" xfId="0" applyFont="1" applyFill="1" applyBorder="1" applyAlignment="1" applyProtection="1">
      <alignment horizontal="center"/>
      <protection locked="0"/>
    </xf>
    <xf numFmtId="0" fontId="4" fillId="6" borderId="3" xfId="0" applyFont="1" applyFill="1" applyBorder="1" applyProtection="1">
      <protection locked="0"/>
    </xf>
    <xf numFmtId="166" fontId="0" fillId="6" borderId="20" xfId="0" applyNumberFormat="1" applyFill="1" applyBorder="1" applyProtection="1">
      <protection locked="0"/>
    </xf>
    <xf numFmtId="167" fontId="0" fillId="6" borderId="0" xfId="0" applyNumberFormat="1" applyFill="1" applyAlignment="1" applyProtection="1">
      <alignment horizontal="center"/>
      <protection locked="0"/>
    </xf>
    <xf numFmtId="0" fontId="9" fillId="6" borderId="112" xfId="0" applyFont="1" applyFill="1" applyBorder="1" applyProtection="1">
      <protection locked="0"/>
    </xf>
    <xf numFmtId="0" fontId="3" fillId="6" borderId="113" xfId="0" applyFont="1" applyFill="1" applyBorder="1" applyProtection="1">
      <protection locked="0"/>
    </xf>
    <xf numFmtId="0" fontId="12" fillId="6" borderId="3" xfId="0" applyFont="1" applyFill="1" applyBorder="1" applyProtection="1">
      <protection locked="0"/>
    </xf>
    <xf numFmtId="0" fontId="43" fillId="6" borderId="114" xfId="0" applyFont="1" applyFill="1" applyBorder="1" applyProtection="1">
      <protection locked="0"/>
    </xf>
    <xf numFmtId="0" fontId="21" fillId="6" borderId="40" xfId="0" applyFont="1" applyFill="1" applyBorder="1" applyProtection="1">
      <protection locked="0"/>
    </xf>
    <xf numFmtId="0" fontId="18" fillId="6" borderId="3" xfId="0" applyFont="1" applyFill="1" applyBorder="1" applyProtection="1">
      <protection locked="0"/>
    </xf>
    <xf numFmtId="0" fontId="20" fillId="6" borderId="3" xfId="0" applyFont="1" applyFill="1" applyBorder="1" applyProtection="1">
      <protection locked="0"/>
    </xf>
    <xf numFmtId="0" fontId="19" fillId="6" borderId="3" xfId="0" applyFont="1" applyFill="1" applyBorder="1" applyProtection="1">
      <protection locked="0"/>
    </xf>
    <xf numFmtId="0" fontId="15" fillId="6" borderId="3" xfId="0" applyFont="1" applyFill="1" applyBorder="1" applyProtection="1">
      <protection locked="0"/>
    </xf>
    <xf numFmtId="0" fontId="13" fillId="6" borderId="115" xfId="0" applyFont="1" applyFill="1" applyBorder="1" applyProtection="1">
      <protection locked="0"/>
    </xf>
    <xf numFmtId="0" fontId="13" fillId="6" borderId="40" xfId="0" applyFont="1" applyFill="1" applyBorder="1" applyAlignment="1" applyProtection="1">
      <alignment horizontal="left"/>
      <protection locked="0"/>
    </xf>
    <xf numFmtId="0" fontId="7" fillId="6" borderId="116" xfId="0" applyFont="1" applyFill="1" applyBorder="1" applyProtection="1">
      <protection locked="0"/>
    </xf>
    <xf numFmtId="0" fontId="24" fillId="6" borderId="117" xfId="0" applyFont="1" applyFill="1" applyBorder="1" applyProtection="1">
      <protection locked="0"/>
    </xf>
    <xf numFmtId="166" fontId="3" fillId="6" borderId="20" xfId="0" applyNumberFormat="1" applyFont="1" applyFill="1" applyBorder="1" applyProtection="1">
      <protection locked="0"/>
    </xf>
    <xf numFmtId="166" fontId="0" fillId="6" borderId="37" xfId="0" applyNumberFormat="1" applyFill="1" applyBorder="1" applyProtection="1">
      <protection locked="0"/>
    </xf>
    <xf numFmtId="167" fontId="0" fillId="6" borderId="38" xfId="0" applyNumberFormat="1" applyFill="1" applyBorder="1" applyAlignment="1" applyProtection="1">
      <alignment horizontal="center"/>
      <protection locked="0"/>
    </xf>
    <xf numFmtId="167" fontId="0" fillId="6" borderId="92" xfId="0" applyNumberFormat="1" applyFill="1" applyBorder="1" applyAlignment="1" applyProtection="1">
      <alignment horizontal="center"/>
      <protection locked="0"/>
    </xf>
    <xf numFmtId="167" fontId="3" fillId="6" borderId="0" xfId="0" applyNumberFormat="1" applyFont="1" applyFill="1" applyAlignment="1" applyProtection="1">
      <alignment horizontal="center"/>
      <protection locked="0"/>
    </xf>
    <xf numFmtId="167" fontId="3" fillId="6" borderId="18" xfId="0" applyNumberFormat="1" applyFont="1" applyFill="1" applyBorder="1" applyAlignment="1" applyProtection="1">
      <alignment horizontal="center"/>
      <protection locked="0"/>
    </xf>
    <xf numFmtId="166" fontId="5" fillId="6" borderId="20" xfId="0" applyNumberFormat="1" applyFont="1" applyFill="1" applyBorder="1" applyProtection="1">
      <protection locked="0"/>
    </xf>
    <xf numFmtId="167" fontId="3" fillId="6" borderId="43" xfId="0" applyNumberFormat="1" applyFont="1" applyFill="1" applyBorder="1" applyAlignment="1" applyProtection="1">
      <alignment horizontal="center"/>
      <protection locked="0"/>
    </xf>
    <xf numFmtId="167" fontId="5" fillId="6" borderId="43" xfId="0" applyNumberFormat="1" applyFont="1" applyFill="1" applyBorder="1" applyAlignment="1" applyProtection="1">
      <alignment horizontal="center"/>
      <protection locked="0"/>
    </xf>
    <xf numFmtId="167" fontId="5" fillId="6" borderId="38" xfId="0" applyNumberFormat="1" applyFont="1" applyFill="1" applyBorder="1" applyAlignment="1" applyProtection="1">
      <alignment horizontal="center"/>
      <protection locked="0"/>
    </xf>
    <xf numFmtId="167" fontId="14" fillId="6" borderId="0" xfId="0" applyNumberFormat="1" applyFont="1" applyFill="1" applyAlignment="1" applyProtection="1">
      <alignment horizontal="center"/>
      <protection locked="0"/>
    </xf>
    <xf numFmtId="167" fontId="15" fillId="6" borderId="0" xfId="0" applyNumberFormat="1" applyFont="1" applyFill="1" applyAlignment="1" applyProtection="1">
      <alignment horizontal="center"/>
      <protection locked="0"/>
    </xf>
    <xf numFmtId="167" fontId="3" fillId="6" borderId="4" xfId="0" applyNumberFormat="1" applyFont="1" applyFill="1" applyBorder="1" applyAlignment="1" applyProtection="1">
      <alignment horizontal="center"/>
      <protection locked="0"/>
    </xf>
    <xf numFmtId="167" fontId="3" fillId="6" borderId="38" xfId="0" applyNumberFormat="1" applyFont="1" applyFill="1" applyBorder="1" applyAlignment="1" applyProtection="1">
      <alignment horizontal="center"/>
      <protection locked="0"/>
    </xf>
    <xf numFmtId="167" fontId="3" fillId="6" borderId="86" xfId="0" applyNumberFormat="1" applyFont="1" applyFill="1" applyBorder="1" applyAlignment="1" applyProtection="1">
      <alignment horizontal="center"/>
      <protection locked="0"/>
    </xf>
    <xf numFmtId="167" fontId="0" fillId="6" borderId="111" xfId="0" applyNumberFormat="1" applyFill="1" applyBorder="1" applyAlignment="1" applyProtection="1">
      <alignment horizontal="center"/>
      <protection locked="0"/>
    </xf>
    <xf numFmtId="166" fontId="3" fillId="6" borderId="118" xfId="0" applyNumberFormat="1" applyFont="1" applyFill="1" applyBorder="1" applyProtection="1">
      <protection locked="0"/>
    </xf>
    <xf numFmtId="166" fontId="3" fillId="6" borderId="43" xfId="0" applyNumberFormat="1" applyFont="1" applyFill="1" applyBorder="1" applyProtection="1">
      <protection locked="0"/>
    </xf>
    <xf numFmtId="1" fontId="5" fillId="6" borderId="37" xfId="0" applyNumberFormat="1" applyFont="1" applyFill="1" applyBorder="1" applyProtection="1">
      <protection locked="0"/>
    </xf>
    <xf numFmtId="166" fontId="0" fillId="6" borderId="19" xfId="0" applyNumberFormat="1" applyFill="1" applyBorder="1" applyProtection="1">
      <protection locked="0"/>
    </xf>
    <xf numFmtId="1" fontId="14" fillId="6" borderId="20" xfId="0" applyNumberFormat="1" applyFont="1" applyFill="1" applyBorder="1" applyProtection="1">
      <protection locked="0"/>
    </xf>
    <xf numFmtId="167" fontId="3" fillId="6" borderId="88" xfId="0" applyNumberFormat="1" applyFont="1" applyFill="1" applyBorder="1" applyAlignment="1" applyProtection="1">
      <alignment horizontal="center"/>
      <protection locked="0"/>
    </xf>
    <xf numFmtId="167" fontId="5" fillId="6" borderId="119" xfId="0" applyNumberFormat="1" applyFont="1" applyFill="1" applyBorder="1" applyAlignment="1" applyProtection="1">
      <alignment horizontal="center"/>
      <protection locked="0"/>
    </xf>
    <xf numFmtId="167" fontId="5" fillId="6" borderId="92" xfId="0" applyNumberFormat="1" applyFont="1" applyFill="1" applyBorder="1" applyAlignment="1" applyProtection="1">
      <alignment horizontal="center"/>
      <protection locked="0"/>
    </xf>
    <xf numFmtId="167" fontId="14" fillId="6" borderId="18" xfId="0" applyNumberFormat="1" applyFont="1" applyFill="1" applyBorder="1" applyAlignment="1" applyProtection="1">
      <alignment horizontal="center"/>
      <protection locked="0"/>
    </xf>
    <xf numFmtId="167" fontId="15" fillId="6" borderId="18" xfId="0" applyNumberFormat="1" applyFont="1" applyFill="1" applyBorder="1" applyAlignment="1" applyProtection="1">
      <alignment horizontal="center"/>
      <protection locked="0"/>
    </xf>
    <xf numFmtId="166" fontId="13" fillId="6" borderId="120" xfId="0" applyNumberFormat="1" applyFont="1" applyFill="1" applyBorder="1" applyProtection="1">
      <protection locked="0"/>
    </xf>
    <xf numFmtId="167" fontId="3" fillId="6" borderId="87" xfId="0" applyNumberFormat="1" applyFont="1" applyFill="1" applyBorder="1" applyAlignment="1" applyProtection="1">
      <alignment horizontal="center"/>
      <protection locked="0"/>
    </xf>
    <xf numFmtId="1" fontId="1" fillId="6" borderId="20" xfId="0" applyNumberFormat="1" applyFont="1" applyFill="1" applyBorder="1" applyProtection="1">
      <protection locked="0"/>
    </xf>
    <xf numFmtId="1" fontId="14" fillId="6" borderId="118" xfId="0" applyNumberFormat="1" applyFont="1" applyFill="1" applyBorder="1" applyProtection="1">
      <protection locked="0"/>
    </xf>
    <xf numFmtId="166" fontId="13" fillId="6" borderId="37" xfId="0" applyNumberFormat="1" applyFont="1" applyFill="1" applyBorder="1" applyAlignment="1" applyProtection="1">
      <alignment horizontal="right"/>
      <protection locked="0"/>
    </xf>
    <xf numFmtId="167" fontId="3" fillId="6" borderId="92" xfId="0" applyNumberFormat="1" applyFont="1" applyFill="1" applyBorder="1" applyAlignment="1" applyProtection="1">
      <alignment horizontal="center"/>
      <protection locked="0"/>
    </xf>
    <xf numFmtId="166" fontId="3" fillId="6" borderId="121" xfId="0" applyNumberFormat="1" applyFont="1" applyFill="1" applyBorder="1" applyProtection="1">
      <protection locked="0"/>
    </xf>
    <xf numFmtId="167" fontId="3" fillId="6" borderId="89" xfId="0" applyNumberFormat="1" applyFont="1" applyFill="1" applyBorder="1" applyAlignment="1" applyProtection="1">
      <alignment horizontal="center"/>
      <protection locked="0"/>
    </xf>
    <xf numFmtId="166" fontId="0" fillId="6" borderId="122" xfId="0" applyNumberFormat="1" applyFill="1" applyBorder="1" applyProtection="1">
      <protection locked="0"/>
    </xf>
    <xf numFmtId="167" fontId="0" fillId="6" borderId="123" xfId="0" applyNumberFormat="1" applyFill="1" applyBorder="1" applyAlignment="1" applyProtection="1">
      <alignment horizontal="center"/>
      <protection locked="0"/>
    </xf>
    <xf numFmtId="1" fontId="15" fillId="0" borderId="20" xfId="0" applyNumberFormat="1" applyFont="1" applyBorder="1" applyProtection="1">
      <protection locked="0"/>
    </xf>
    <xf numFmtId="166" fontId="13" fillId="6" borderId="38" xfId="0" applyNumberFormat="1" applyFont="1" applyFill="1" applyBorder="1" applyAlignment="1" applyProtection="1">
      <alignment horizontal="right"/>
      <protection locked="0"/>
    </xf>
    <xf numFmtId="0" fontId="0" fillId="6" borderId="122" xfId="0" applyFill="1" applyBorder="1" applyProtection="1">
      <protection locked="0"/>
    </xf>
    <xf numFmtId="0" fontId="24" fillId="6" borderId="40" xfId="0" applyFont="1" applyFill="1" applyBorder="1" applyProtection="1">
      <protection locked="0"/>
    </xf>
    <xf numFmtId="0" fontId="0" fillId="6" borderId="37" xfId="0" applyFill="1" applyBorder="1" applyProtection="1">
      <protection locked="0"/>
    </xf>
    <xf numFmtId="0" fontId="3" fillId="6" borderId="116" xfId="0" applyFont="1" applyFill="1" applyBorder="1" applyProtection="1">
      <protection locked="0"/>
    </xf>
    <xf numFmtId="0" fontId="3" fillId="6" borderId="22" xfId="0" applyFont="1" applyFill="1" applyBorder="1" applyProtection="1">
      <protection locked="0"/>
    </xf>
    <xf numFmtId="168" fontId="3" fillId="6" borderId="0" xfId="0" applyNumberFormat="1" applyFont="1" applyFill="1" applyProtection="1">
      <protection locked="0"/>
    </xf>
    <xf numFmtId="1" fontId="5" fillId="6" borderId="38" xfId="0" applyNumberFormat="1" applyFont="1" applyFill="1" applyBorder="1" applyProtection="1">
      <protection locked="0"/>
    </xf>
    <xf numFmtId="1" fontId="1" fillId="6" borderId="0" xfId="0" applyNumberFormat="1" applyFont="1" applyFill="1" applyProtection="1">
      <protection locked="0"/>
    </xf>
    <xf numFmtId="0" fontId="0" fillId="6" borderId="124" xfId="0" applyFill="1" applyBorder="1" applyProtection="1">
      <protection locked="0"/>
    </xf>
    <xf numFmtId="0" fontId="0" fillId="6" borderId="125" xfId="0" applyFill="1" applyBorder="1" applyProtection="1">
      <protection locked="0"/>
    </xf>
    <xf numFmtId="0" fontId="0" fillId="6" borderId="126" xfId="0" applyFill="1" applyBorder="1" applyProtection="1">
      <protection locked="0"/>
    </xf>
    <xf numFmtId="0" fontId="0" fillId="6" borderId="22" xfId="0" applyFill="1" applyBorder="1" applyProtection="1">
      <protection locked="0"/>
    </xf>
    <xf numFmtId="0" fontId="8" fillId="6" borderId="49" xfId="0" applyFont="1" applyFill="1" applyBorder="1" applyProtection="1">
      <protection locked="0"/>
    </xf>
    <xf numFmtId="0" fontId="0" fillId="6" borderId="127" xfId="0" applyFill="1" applyBorder="1" applyProtection="1">
      <protection locked="0"/>
    </xf>
    <xf numFmtId="0" fontId="0" fillId="6" borderId="49" xfId="0" applyFill="1" applyBorder="1" applyProtection="1">
      <protection locked="0"/>
    </xf>
    <xf numFmtId="0" fontId="0" fillId="6" borderId="50" xfId="0" applyFill="1" applyBorder="1" applyProtection="1">
      <protection locked="0"/>
    </xf>
    <xf numFmtId="0" fontId="8" fillId="6" borderId="127" xfId="0" applyFont="1" applyFill="1" applyBorder="1" applyProtection="1">
      <protection locked="0"/>
    </xf>
    <xf numFmtId="0" fontId="8" fillId="6" borderId="22" xfId="0" applyFont="1" applyFill="1" applyBorder="1" applyProtection="1">
      <protection locked="0"/>
    </xf>
    <xf numFmtId="0" fontId="8" fillId="6" borderId="128" xfId="0" applyFont="1" applyFill="1" applyBorder="1" applyProtection="1">
      <protection locked="0"/>
    </xf>
    <xf numFmtId="0" fontId="0" fillId="6" borderId="129" xfId="0" applyFill="1" applyBorder="1" applyProtection="1">
      <protection locked="0"/>
    </xf>
    <xf numFmtId="0" fontId="0" fillId="6" borderId="128" xfId="0" applyFill="1" applyBorder="1" applyProtection="1">
      <protection locked="0"/>
    </xf>
    <xf numFmtId="0" fontId="0" fillId="6" borderId="130" xfId="0" applyFill="1" applyBorder="1" applyProtection="1">
      <protection locked="0"/>
    </xf>
    <xf numFmtId="0" fontId="8" fillId="6" borderId="129" xfId="0" applyFont="1" applyFill="1" applyBorder="1" applyProtection="1">
      <protection locked="0"/>
    </xf>
    <xf numFmtId="0" fontId="8" fillId="6" borderId="131" xfId="0" applyFont="1" applyFill="1" applyBorder="1" applyProtection="1">
      <protection locked="0"/>
    </xf>
    <xf numFmtId="0" fontId="0" fillId="6" borderId="132" xfId="0" applyFill="1" applyBorder="1" applyProtection="1">
      <protection locked="0"/>
    </xf>
    <xf numFmtId="0" fontId="8" fillId="6" borderId="133" xfId="0" applyFont="1" applyFill="1" applyBorder="1" applyAlignment="1" applyProtection="1">
      <alignment horizontal="center"/>
      <protection locked="0"/>
    </xf>
    <xf numFmtId="0" fontId="8" fillId="6" borderId="85" xfId="0" applyFont="1" applyFill="1" applyBorder="1" applyAlignment="1" applyProtection="1">
      <alignment horizontal="center"/>
      <protection locked="0"/>
    </xf>
    <xf numFmtId="166" fontId="3" fillId="6" borderId="134" xfId="0" applyNumberFormat="1" applyFont="1" applyFill="1" applyBorder="1" applyAlignment="1" applyProtection="1">
      <alignment horizontal="center"/>
      <protection locked="0"/>
    </xf>
    <xf numFmtId="166" fontId="0" fillId="6" borderId="135" xfId="0" applyNumberFormat="1" applyFill="1" applyBorder="1" applyAlignment="1" applyProtection="1">
      <alignment horizontal="center"/>
      <protection locked="0"/>
    </xf>
    <xf numFmtId="166" fontId="6" fillId="6" borderId="136" xfId="0" applyNumberFormat="1" applyFont="1" applyFill="1" applyBorder="1" applyAlignment="1" applyProtection="1">
      <alignment horizontal="center"/>
      <protection locked="0"/>
    </xf>
    <xf numFmtId="0" fontId="0" fillId="6" borderId="43" xfId="0" applyFill="1" applyBorder="1" applyProtection="1">
      <protection locked="0"/>
    </xf>
    <xf numFmtId="0" fontId="0" fillId="6" borderId="137" xfId="0" applyFill="1" applyBorder="1" applyProtection="1">
      <protection locked="0"/>
    </xf>
    <xf numFmtId="0" fontId="8" fillId="6" borderId="132" xfId="0" applyFont="1" applyFill="1" applyBorder="1" applyProtection="1">
      <protection locked="0"/>
    </xf>
    <xf numFmtId="0" fontId="0" fillId="6" borderId="138" xfId="0" applyFill="1" applyBorder="1" applyProtection="1">
      <protection locked="0"/>
    </xf>
    <xf numFmtId="0" fontId="10" fillId="6" borderId="22" xfId="0" applyFont="1" applyFill="1" applyBorder="1" applyProtection="1">
      <protection locked="0"/>
    </xf>
    <xf numFmtId="0" fontId="11" fillId="6" borderId="22" xfId="0" applyFont="1" applyFill="1" applyBorder="1" applyProtection="1">
      <protection locked="0"/>
    </xf>
    <xf numFmtId="0" fontId="38" fillId="6" borderId="22" xfId="0" applyFont="1" applyFill="1" applyBorder="1" applyProtection="1">
      <protection locked="0"/>
    </xf>
    <xf numFmtId="0" fontId="24" fillId="6" borderId="49" xfId="0" applyFont="1" applyFill="1" applyBorder="1" applyProtection="1">
      <protection locked="0"/>
    </xf>
    <xf numFmtId="0" fontId="24" fillId="6" borderId="22" xfId="0" applyFont="1" applyFill="1" applyBorder="1" applyProtection="1">
      <protection locked="0"/>
    </xf>
    <xf numFmtId="0" fontId="4" fillId="6" borderId="22" xfId="0" applyFont="1" applyFill="1" applyBorder="1" applyProtection="1">
      <protection locked="0"/>
    </xf>
    <xf numFmtId="0" fontId="3" fillId="6" borderId="49" xfId="0" applyFont="1" applyFill="1" applyBorder="1" applyProtection="1">
      <protection locked="0"/>
    </xf>
    <xf numFmtId="166" fontId="0" fillId="6" borderId="0" xfId="0" applyNumberFormat="1" applyFill="1" applyAlignment="1" applyProtection="1">
      <alignment horizontal="center"/>
      <protection locked="0"/>
    </xf>
    <xf numFmtId="10" fontId="11" fillId="6" borderId="0" xfId="0" applyNumberFormat="1" applyFont="1" applyFill="1" applyAlignment="1" applyProtection="1">
      <alignment horizontal="center"/>
      <protection locked="0"/>
    </xf>
    <xf numFmtId="10" fontId="37" fillId="6" borderId="0" xfId="0" applyNumberFormat="1" applyFont="1" applyFill="1" applyAlignment="1" applyProtection="1">
      <alignment horizontal="center"/>
      <protection locked="0"/>
    </xf>
    <xf numFmtId="10" fontId="0" fillId="6" borderId="0" xfId="0" applyNumberFormat="1" applyFill="1" applyAlignment="1" applyProtection="1">
      <alignment horizontal="center"/>
      <protection locked="0"/>
    </xf>
    <xf numFmtId="166" fontId="34" fillId="6" borderId="127" xfId="0" applyNumberFormat="1" applyFont="1" applyFill="1" applyBorder="1" applyAlignment="1" applyProtection="1">
      <alignment horizontal="center"/>
      <protection locked="0"/>
    </xf>
    <xf numFmtId="0" fontId="8" fillId="6" borderId="127" xfId="0" applyFont="1" applyFill="1" applyBorder="1" applyAlignment="1" applyProtection="1">
      <alignment horizontal="center"/>
      <protection locked="0"/>
    </xf>
    <xf numFmtId="10" fontId="11" fillId="6" borderId="127" xfId="0" applyNumberFormat="1" applyFont="1" applyFill="1" applyBorder="1" applyAlignment="1" applyProtection="1">
      <alignment horizontal="center"/>
      <protection locked="0"/>
    </xf>
    <xf numFmtId="10" fontId="37" fillId="6" borderId="127" xfId="0" applyNumberFormat="1" applyFont="1" applyFill="1" applyBorder="1" applyAlignment="1" applyProtection="1">
      <alignment horizontal="center"/>
      <protection locked="0"/>
    </xf>
    <xf numFmtId="10" fontId="3" fillId="6" borderId="127" xfId="0" applyNumberFormat="1" applyFont="1" applyFill="1" applyBorder="1" applyAlignment="1" applyProtection="1">
      <alignment horizontal="center"/>
      <protection locked="0"/>
    </xf>
    <xf numFmtId="0" fontId="3" fillId="6" borderId="127" xfId="0" applyFont="1" applyFill="1" applyBorder="1" applyAlignment="1" applyProtection="1">
      <alignment horizontal="center"/>
      <protection locked="0"/>
    </xf>
    <xf numFmtId="0" fontId="0" fillId="6" borderId="49" xfId="0" applyFill="1" applyBorder="1" applyAlignment="1" applyProtection="1">
      <alignment horizontal="center"/>
      <protection locked="0"/>
    </xf>
    <xf numFmtId="164" fontId="3" fillId="6" borderId="127" xfId="0" applyNumberFormat="1" applyFont="1" applyFill="1" applyBorder="1" applyAlignment="1" applyProtection="1">
      <alignment horizontal="center"/>
      <protection locked="0"/>
    </xf>
    <xf numFmtId="164" fontId="3" fillId="6" borderId="49" xfId="0" applyNumberFormat="1" applyFont="1" applyFill="1" applyBorder="1" applyAlignment="1" applyProtection="1">
      <alignment horizontal="center"/>
      <protection locked="0"/>
    </xf>
    <xf numFmtId="164" fontId="3" fillId="6" borderId="0" xfId="0" applyNumberFormat="1" applyFont="1" applyFill="1" applyAlignment="1" applyProtection="1">
      <alignment horizontal="center"/>
      <protection locked="0"/>
    </xf>
    <xf numFmtId="164" fontId="3" fillId="6" borderId="50" xfId="0" applyNumberFormat="1" applyFont="1" applyFill="1" applyBorder="1" applyAlignment="1" applyProtection="1">
      <alignment horizontal="center"/>
      <protection locked="0"/>
    </xf>
    <xf numFmtId="164" fontId="9" fillId="6" borderId="0" xfId="0" applyNumberFormat="1" applyFont="1" applyFill="1" applyAlignment="1" applyProtection="1">
      <alignment horizontal="center"/>
      <protection locked="0"/>
    </xf>
    <xf numFmtId="164" fontId="9" fillId="6" borderId="127" xfId="0" applyNumberFormat="1" applyFont="1" applyFill="1" applyBorder="1" applyAlignment="1" applyProtection="1">
      <alignment horizontal="center"/>
      <protection locked="0"/>
    </xf>
    <xf numFmtId="166" fontId="3" fillId="6" borderId="127" xfId="0" applyNumberFormat="1" applyFont="1" applyFill="1" applyBorder="1" applyAlignment="1" applyProtection="1">
      <alignment horizontal="center"/>
      <protection locked="0"/>
    </xf>
    <xf numFmtId="166" fontId="3" fillId="6" borderId="49" xfId="0" applyNumberFormat="1" applyFont="1" applyFill="1" applyBorder="1" applyAlignment="1" applyProtection="1">
      <alignment horizontal="center"/>
      <protection locked="0"/>
    </xf>
    <xf numFmtId="166" fontId="3" fillId="6" borderId="0" xfId="0" applyNumberFormat="1" applyFont="1" applyFill="1" applyAlignment="1" applyProtection="1">
      <alignment horizontal="center"/>
      <protection locked="0"/>
    </xf>
    <xf numFmtId="166" fontId="3" fillId="6" borderId="50" xfId="0" applyNumberFormat="1" applyFont="1" applyFill="1" applyBorder="1" applyAlignment="1" applyProtection="1">
      <alignment horizontal="center"/>
      <protection locked="0"/>
    </xf>
    <xf numFmtId="0" fontId="0" fillId="6" borderId="127" xfId="0" applyFill="1" applyBorder="1" applyAlignment="1" applyProtection="1">
      <alignment horizontal="center"/>
      <protection locked="0"/>
    </xf>
    <xf numFmtId="168" fontId="3" fillId="6" borderId="127" xfId="0" applyNumberFormat="1" applyFont="1" applyFill="1" applyBorder="1" applyAlignment="1" applyProtection="1">
      <alignment horizontal="center"/>
      <protection locked="0"/>
    </xf>
    <xf numFmtId="2" fontId="3" fillId="6" borderId="127" xfId="0" applyNumberFormat="1" applyFont="1" applyFill="1" applyBorder="1" applyAlignment="1" applyProtection="1">
      <alignment horizontal="center"/>
      <protection locked="0"/>
    </xf>
    <xf numFmtId="2" fontId="0" fillId="6" borderId="127" xfId="0" applyNumberFormat="1" applyFill="1" applyBorder="1" applyAlignment="1" applyProtection="1">
      <alignment horizontal="center"/>
      <protection locked="0"/>
    </xf>
    <xf numFmtId="2" fontId="0" fillId="6" borderId="49" xfId="0" applyNumberFormat="1" applyFill="1" applyBorder="1" applyAlignment="1" applyProtection="1">
      <alignment horizontal="center"/>
      <protection locked="0"/>
    </xf>
    <xf numFmtId="2" fontId="0" fillId="6" borderId="0" xfId="0" applyNumberFormat="1" applyFill="1" applyAlignment="1" applyProtection="1">
      <alignment horizontal="center"/>
      <protection locked="0"/>
    </xf>
    <xf numFmtId="2" fontId="0" fillId="6" borderId="50" xfId="0" applyNumberFormat="1" applyFill="1" applyBorder="1" applyAlignment="1" applyProtection="1">
      <alignment horizontal="center"/>
      <protection locked="0"/>
    </xf>
    <xf numFmtId="0" fontId="39" fillId="6" borderId="139" xfId="0" applyFont="1" applyFill="1" applyBorder="1" applyProtection="1">
      <protection locked="0"/>
    </xf>
    <xf numFmtId="0" fontId="40" fillId="6" borderId="22" xfId="0" applyFont="1" applyFill="1" applyBorder="1" applyProtection="1">
      <protection locked="0"/>
    </xf>
    <xf numFmtId="0" fontId="39" fillId="6" borderId="22" xfId="0" applyFont="1" applyFill="1" applyBorder="1" applyProtection="1">
      <protection locked="0"/>
    </xf>
    <xf numFmtId="0" fontId="40" fillId="6" borderId="140" xfId="0" applyFont="1" applyFill="1" applyBorder="1" applyProtection="1">
      <protection locked="0"/>
    </xf>
    <xf numFmtId="0" fontId="8" fillId="6" borderId="49" xfId="0" quotePrefix="1" applyFont="1" applyFill="1" applyBorder="1" applyProtection="1">
      <protection locked="0"/>
    </xf>
    <xf numFmtId="0" fontId="40" fillId="6" borderId="141" xfId="0" applyFont="1" applyFill="1" applyBorder="1" applyProtection="1">
      <protection locked="0"/>
    </xf>
    <xf numFmtId="0" fontId="40" fillId="6" borderId="49" xfId="0" quotePrefix="1" applyFont="1" applyFill="1" applyBorder="1" applyProtection="1">
      <protection locked="0"/>
    </xf>
    <xf numFmtId="0" fontId="40" fillId="6" borderId="49" xfId="0" applyFont="1" applyFill="1" applyBorder="1" applyProtection="1">
      <protection locked="0"/>
    </xf>
    <xf numFmtId="0" fontId="42" fillId="6" borderId="49" xfId="0" applyFont="1" applyFill="1" applyBorder="1" applyProtection="1">
      <protection locked="0"/>
    </xf>
    <xf numFmtId="0" fontId="42" fillId="6" borderId="142" xfId="0" applyFont="1" applyFill="1" applyBorder="1" applyProtection="1">
      <protection locked="0"/>
    </xf>
    <xf numFmtId="2" fontId="39" fillId="6" borderId="143" xfId="0" applyNumberFormat="1" applyFont="1" applyFill="1" applyBorder="1" applyAlignment="1" applyProtection="1">
      <alignment horizontal="center"/>
      <protection locked="0"/>
    </xf>
    <xf numFmtId="2" fontId="41" fillId="6" borderId="141" xfId="0" applyNumberFormat="1" applyFont="1" applyFill="1" applyBorder="1" applyAlignment="1" applyProtection="1">
      <alignment horizontal="center"/>
      <protection locked="0"/>
    </xf>
    <xf numFmtId="2" fontId="41" fillId="6" borderId="144" xfId="0" applyNumberFormat="1" applyFont="1" applyFill="1" applyBorder="1" applyAlignment="1" applyProtection="1">
      <alignment horizontal="center"/>
      <protection locked="0"/>
    </xf>
    <xf numFmtId="2" fontId="41" fillId="6" borderId="145" xfId="0" applyNumberFormat="1" applyFont="1" applyFill="1" applyBorder="1" applyAlignment="1" applyProtection="1">
      <alignment horizontal="center"/>
      <protection locked="0"/>
    </xf>
    <xf numFmtId="164" fontId="42" fillId="6" borderId="127" xfId="0" applyNumberFormat="1" applyFont="1" applyFill="1" applyBorder="1" applyAlignment="1" applyProtection="1">
      <alignment horizontal="center"/>
      <protection locked="0"/>
    </xf>
    <xf numFmtId="164" fontId="42" fillId="6" borderId="49" xfId="0" applyNumberFormat="1" applyFont="1" applyFill="1" applyBorder="1" applyAlignment="1" applyProtection="1">
      <alignment horizontal="center"/>
      <protection locked="0"/>
    </xf>
    <xf numFmtId="164" fontId="42" fillId="6" borderId="0" xfId="0" applyNumberFormat="1" applyFont="1" applyFill="1" applyAlignment="1" applyProtection="1">
      <alignment horizontal="center"/>
      <protection locked="0"/>
    </xf>
    <xf numFmtId="164" fontId="42" fillId="6" borderId="50" xfId="0" applyNumberFormat="1" applyFont="1" applyFill="1" applyBorder="1" applyAlignment="1" applyProtection="1">
      <alignment horizontal="center"/>
      <protection locked="0"/>
    </xf>
    <xf numFmtId="164" fontId="39" fillId="6" borderId="127" xfId="0" applyNumberFormat="1" applyFont="1" applyFill="1" applyBorder="1" applyAlignment="1" applyProtection="1">
      <alignment horizontal="center"/>
      <protection locked="0"/>
    </xf>
    <xf numFmtId="164" fontId="41" fillId="6" borderId="0" xfId="0" applyNumberFormat="1" applyFont="1" applyFill="1" applyAlignment="1" applyProtection="1">
      <alignment horizontal="center"/>
      <protection locked="0"/>
    </xf>
    <xf numFmtId="2" fontId="39" fillId="6" borderId="127" xfId="0" applyNumberFormat="1" applyFont="1" applyFill="1" applyBorder="1" applyAlignment="1" applyProtection="1">
      <alignment horizontal="center"/>
      <protection locked="0"/>
    </xf>
    <xf numFmtId="2" fontId="41" fillId="6" borderId="49" xfId="0" applyNumberFormat="1" applyFont="1" applyFill="1" applyBorder="1" applyAlignment="1" applyProtection="1">
      <alignment horizontal="center"/>
      <protection locked="0"/>
    </xf>
    <xf numFmtId="2" fontId="41" fillId="6" borderId="0" xfId="0" applyNumberFormat="1" applyFont="1" applyFill="1" applyAlignment="1" applyProtection="1">
      <alignment horizontal="center"/>
      <protection locked="0"/>
    </xf>
    <xf numFmtId="2" fontId="41" fillId="6" borderId="50" xfId="0" applyNumberFormat="1" applyFont="1" applyFill="1" applyBorder="1" applyAlignment="1" applyProtection="1">
      <alignment horizontal="center"/>
      <protection locked="0"/>
    </xf>
    <xf numFmtId="10" fontId="42" fillId="6" borderId="146" xfId="0" applyNumberFormat="1" applyFont="1" applyFill="1" applyBorder="1" applyAlignment="1" applyProtection="1">
      <alignment horizontal="center"/>
      <protection locked="0"/>
    </xf>
    <xf numFmtId="10" fontId="42" fillId="6" borderId="142" xfId="0" applyNumberFormat="1" applyFont="1" applyFill="1" applyBorder="1" applyAlignment="1" applyProtection="1">
      <alignment horizontal="center"/>
      <protection locked="0"/>
    </xf>
    <xf numFmtId="10" fontId="42" fillId="6" borderId="147" xfId="0" applyNumberFormat="1" applyFont="1" applyFill="1" applyBorder="1" applyAlignment="1" applyProtection="1">
      <alignment horizontal="center"/>
      <protection locked="0"/>
    </xf>
    <xf numFmtId="10" fontId="42" fillId="6" borderId="148" xfId="0" applyNumberFormat="1" applyFont="1" applyFill="1" applyBorder="1" applyAlignment="1" applyProtection="1">
      <alignment horizontal="center"/>
      <protection locked="0"/>
    </xf>
    <xf numFmtId="167" fontId="3" fillId="6" borderId="127" xfId="0" applyNumberFormat="1" applyFont="1" applyFill="1" applyBorder="1" applyAlignment="1" applyProtection="1">
      <alignment horizontal="center"/>
      <protection locked="0"/>
    </xf>
    <xf numFmtId="167" fontId="3" fillId="6" borderId="49" xfId="0" applyNumberFormat="1" applyFont="1" applyFill="1" applyBorder="1" applyAlignment="1" applyProtection="1">
      <alignment horizontal="center"/>
      <protection locked="0"/>
    </xf>
    <xf numFmtId="167" fontId="3" fillId="6" borderId="50" xfId="0" applyNumberFormat="1" applyFont="1" applyFill="1" applyBorder="1" applyAlignment="1" applyProtection="1">
      <alignment horizontal="center"/>
      <protection locked="0"/>
    </xf>
    <xf numFmtId="167" fontId="0" fillId="6" borderId="127" xfId="0" applyNumberFormat="1" applyFill="1" applyBorder="1" applyAlignment="1" applyProtection="1">
      <alignment horizontal="center"/>
      <protection locked="0"/>
    </xf>
    <xf numFmtId="167" fontId="0" fillId="6" borderId="49" xfId="0" applyNumberFormat="1" applyFill="1" applyBorder="1" applyAlignment="1" applyProtection="1">
      <alignment horizontal="center"/>
      <protection locked="0"/>
    </xf>
    <xf numFmtId="167" fontId="0" fillId="6" borderId="50" xfId="0" applyNumberFormat="1" applyFill="1" applyBorder="1" applyAlignment="1" applyProtection="1">
      <alignment horizontal="center"/>
      <protection locked="0"/>
    </xf>
    <xf numFmtId="10" fontId="0" fillId="6" borderId="127" xfId="0" applyNumberFormat="1" applyFill="1" applyBorder="1" applyAlignment="1" applyProtection="1">
      <alignment horizontal="center"/>
      <protection locked="0"/>
    </xf>
    <xf numFmtId="10" fontId="0" fillId="6" borderId="49" xfId="0" applyNumberFormat="1" applyFill="1" applyBorder="1" applyAlignment="1" applyProtection="1">
      <alignment horizontal="center"/>
      <protection locked="0"/>
    </xf>
    <xf numFmtId="10" fontId="0" fillId="6" borderId="50" xfId="0" applyNumberFormat="1" applyFill="1" applyBorder="1" applyAlignment="1" applyProtection="1">
      <alignment horizontal="center"/>
      <protection locked="0"/>
    </xf>
    <xf numFmtId="166" fontId="0" fillId="6" borderId="49" xfId="0" applyNumberFormat="1" applyFill="1" applyBorder="1" applyAlignment="1" applyProtection="1">
      <alignment horizontal="center"/>
      <protection locked="0"/>
    </xf>
    <xf numFmtId="166" fontId="0" fillId="6" borderId="50" xfId="0" applyNumberFormat="1" applyFill="1" applyBorder="1" applyAlignment="1" applyProtection="1">
      <alignment horizontal="center"/>
      <protection locked="0"/>
    </xf>
    <xf numFmtId="0" fontId="3" fillId="6" borderId="90" xfId="0" applyFont="1" applyFill="1" applyBorder="1" applyProtection="1">
      <protection locked="0"/>
    </xf>
    <xf numFmtId="0" fontId="4" fillId="6" borderId="14" xfId="0" applyFont="1" applyFill="1" applyBorder="1" applyProtection="1">
      <protection locked="0"/>
    </xf>
    <xf numFmtId="0" fontId="0" fillId="6" borderId="109" xfId="0" applyFill="1" applyBorder="1" applyProtection="1">
      <protection locked="0"/>
    </xf>
    <xf numFmtId="172" fontId="3" fillId="6" borderId="0" xfId="0" applyNumberFormat="1" applyFont="1" applyFill="1" applyProtection="1">
      <protection locked="0"/>
    </xf>
    <xf numFmtId="172" fontId="0" fillId="6" borderId="0" xfId="0" applyNumberFormat="1" applyFill="1" applyProtection="1">
      <protection locked="0"/>
    </xf>
    <xf numFmtId="0" fontId="3" fillId="6" borderId="57" xfId="0" applyFont="1" applyFill="1" applyBorder="1" applyProtection="1">
      <protection locked="0"/>
    </xf>
    <xf numFmtId="0" fontId="0" fillId="6" borderId="93" xfId="0" applyFill="1" applyBorder="1" applyProtection="1">
      <protection locked="0"/>
    </xf>
    <xf numFmtId="0" fontId="3" fillId="6" borderId="14" xfId="0" applyFont="1" applyFill="1" applyBorder="1" applyProtection="1">
      <protection locked="0"/>
    </xf>
    <xf numFmtId="0" fontId="3" fillId="6" borderId="93" xfId="0" applyFont="1" applyFill="1" applyBorder="1" applyProtection="1">
      <protection locked="0"/>
    </xf>
    <xf numFmtId="0" fontId="3" fillId="6" borderId="72" xfId="0" applyFont="1" applyFill="1" applyBorder="1" applyProtection="1">
      <protection locked="0"/>
    </xf>
    <xf numFmtId="0" fontId="9" fillId="6" borderId="22" xfId="0" applyFont="1" applyFill="1" applyBorder="1" applyProtection="1">
      <protection locked="0"/>
    </xf>
    <xf numFmtId="0" fontId="0" fillId="6" borderId="92" xfId="0" applyFill="1" applyBorder="1" applyProtection="1">
      <protection locked="0"/>
    </xf>
    <xf numFmtId="0" fontId="0" fillId="6" borderId="0" xfId="0" applyFill="1" applyAlignment="1" applyProtection="1">
      <alignment horizontal="right"/>
      <protection locked="0"/>
    </xf>
    <xf numFmtId="0" fontId="3" fillId="6" borderId="18" xfId="0" applyFont="1" applyFill="1" applyBorder="1" applyProtection="1">
      <protection locked="0"/>
    </xf>
    <xf numFmtId="0" fontId="3" fillId="6" borderId="92" xfId="0" applyFont="1" applyFill="1" applyBorder="1" applyProtection="1">
      <protection locked="0"/>
    </xf>
    <xf numFmtId="2" fontId="3" fillId="6" borderId="0" xfId="0" applyNumberFormat="1" applyFont="1" applyFill="1" applyAlignment="1" applyProtection="1">
      <alignment horizontal="center"/>
      <protection locked="0"/>
    </xf>
    <xf numFmtId="168" fontId="3" fillId="6" borderId="0" xfId="0" applyNumberFormat="1" applyFont="1" applyFill="1" applyAlignment="1" applyProtection="1">
      <alignment horizontal="center"/>
      <protection locked="0"/>
    </xf>
    <xf numFmtId="0" fontId="0" fillId="6" borderId="0" xfId="0" applyFill="1"/>
    <xf numFmtId="0" fontId="3" fillId="6" borderId="60" xfId="0" applyFont="1" applyFill="1" applyBorder="1" applyProtection="1">
      <protection locked="0"/>
    </xf>
    <xf numFmtId="0" fontId="0" fillId="6" borderId="6" xfId="0" applyFill="1" applyBorder="1"/>
    <xf numFmtId="0" fontId="3" fillId="6" borderId="131" xfId="0" applyFont="1" applyFill="1" applyBorder="1" applyProtection="1">
      <protection locked="0"/>
    </xf>
    <xf numFmtId="0" fontId="3" fillId="6" borderId="138" xfId="0" applyFont="1" applyFill="1" applyBorder="1" applyProtection="1">
      <protection locked="0"/>
    </xf>
    <xf numFmtId="0" fontId="0" fillId="6" borderId="149" xfId="0" applyFill="1" applyBorder="1" applyProtection="1">
      <protection locked="0"/>
    </xf>
    <xf numFmtId="0" fontId="10" fillId="6" borderId="150" xfId="0" applyFont="1" applyFill="1" applyBorder="1" applyProtection="1">
      <protection locked="0"/>
    </xf>
    <xf numFmtId="0" fontId="0" fillId="6" borderId="150" xfId="0" applyFill="1" applyBorder="1" applyProtection="1">
      <protection locked="0"/>
    </xf>
    <xf numFmtId="166" fontId="0" fillId="6" borderId="150" xfId="0" applyNumberFormat="1" applyFill="1" applyBorder="1" applyProtection="1">
      <protection locked="0"/>
    </xf>
    <xf numFmtId="10" fontId="0" fillId="6" borderId="150" xfId="0" applyNumberFormat="1" applyFill="1" applyBorder="1" applyAlignment="1" applyProtection="1">
      <alignment horizontal="center"/>
      <protection locked="0"/>
    </xf>
    <xf numFmtId="0" fontId="0" fillId="6" borderId="151" xfId="0" applyFill="1" applyBorder="1" applyProtection="1">
      <protection locked="0"/>
    </xf>
    <xf numFmtId="0" fontId="0" fillId="0" borderId="85" xfId="0" applyBorder="1" applyProtection="1">
      <protection locked="0"/>
    </xf>
    <xf numFmtId="0" fontId="0" fillId="0" borderId="86" xfId="0" applyBorder="1" applyProtection="1">
      <protection locked="0"/>
    </xf>
    <xf numFmtId="10" fontId="0" fillId="0" borderId="85" xfId="0" applyNumberFormat="1" applyBorder="1" applyProtection="1">
      <protection locked="0"/>
    </xf>
    <xf numFmtId="10" fontId="0" fillId="0" borderId="86" xfId="0" applyNumberFormat="1" applyBorder="1" applyProtection="1">
      <protection locked="0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173" fontId="0" fillId="0" borderId="6" xfId="0" applyNumberFormat="1" applyBorder="1" applyProtection="1">
      <protection locked="0"/>
    </xf>
    <xf numFmtId="3" fontId="13" fillId="5" borderId="56" xfId="0" applyNumberFormat="1" applyFont="1" applyFill="1" applyBorder="1" applyProtection="1">
      <protection locked="0"/>
    </xf>
    <xf numFmtId="3" fontId="28" fillId="0" borderId="20" xfId="0" applyNumberFormat="1" applyFont="1" applyBorder="1" applyProtection="1">
      <protection locked="0"/>
    </xf>
    <xf numFmtId="3" fontId="27" fillId="0" borderId="20" xfId="0" applyNumberFormat="1" applyFont="1" applyBorder="1" applyProtection="1">
      <protection locked="0"/>
    </xf>
    <xf numFmtId="3" fontId="28" fillId="0" borderId="27" xfId="0" applyNumberFormat="1" applyFont="1" applyBorder="1" applyProtection="1">
      <protection locked="0"/>
    </xf>
    <xf numFmtId="3" fontId="28" fillId="3" borderId="20" xfId="0" applyNumberFormat="1" applyFont="1" applyFill="1" applyBorder="1" applyProtection="1">
      <protection locked="0"/>
    </xf>
    <xf numFmtId="3" fontId="13" fillId="0" borderId="54" xfId="0" applyNumberFormat="1" applyFont="1" applyBorder="1" applyProtection="1">
      <protection locked="0"/>
    </xf>
    <xf numFmtId="3" fontId="13" fillId="6" borderId="106" xfId="0" applyNumberFormat="1" applyFont="1" applyFill="1" applyBorder="1" applyProtection="1">
      <protection locked="0"/>
    </xf>
    <xf numFmtId="3" fontId="13" fillId="6" borderId="20" xfId="0" applyNumberFormat="1" applyFont="1" applyFill="1" applyBorder="1" applyProtection="1">
      <protection locked="0"/>
    </xf>
    <xf numFmtId="3" fontId="13" fillId="3" borderId="20" xfId="0" applyNumberFormat="1" applyFont="1" applyFill="1" applyBorder="1" applyProtection="1">
      <protection locked="0"/>
    </xf>
    <xf numFmtId="166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49" fontId="9" fillId="0" borderId="152" xfId="0" applyNumberFormat="1" applyFont="1" applyBorder="1" applyProtection="1">
      <protection locked="0"/>
    </xf>
    <xf numFmtId="49" fontId="9" fillId="0" borderId="153" xfId="0" applyNumberFormat="1" applyFont="1" applyBorder="1" applyProtection="1">
      <protection locked="0"/>
    </xf>
    <xf numFmtId="49" fontId="0" fillId="0" borderId="53" xfId="0" applyNumberFormat="1" applyBorder="1" applyProtection="1">
      <protection locked="0"/>
    </xf>
    <xf numFmtId="49" fontId="0" fillId="0" borderId="152" xfId="0" applyNumberFormat="1" applyBorder="1" applyProtection="1">
      <protection locked="0"/>
    </xf>
    <xf numFmtId="49" fontId="0" fillId="0" borderId="153" xfId="0" applyNumberFormat="1" applyBorder="1" applyProtection="1">
      <protection locked="0"/>
    </xf>
    <xf numFmtId="49" fontId="10" fillId="0" borderId="154" xfId="0" applyNumberFormat="1" applyFont="1" applyBorder="1" applyProtection="1">
      <protection locked="0"/>
    </xf>
    <xf numFmtId="49" fontId="0" fillId="0" borderId="155" xfId="0" applyNumberFormat="1" applyBorder="1" applyProtection="1">
      <protection locked="0"/>
    </xf>
    <xf numFmtId="49" fontId="10" fillId="0" borderId="156" xfId="0" applyNumberFormat="1" applyFont="1" applyBorder="1" applyProtection="1">
      <protection locked="0"/>
    </xf>
    <xf numFmtId="49" fontId="0" fillId="0" borderId="157" xfId="0" applyNumberFormat="1" applyBorder="1" applyProtection="1">
      <protection locked="0"/>
    </xf>
    <xf numFmtId="49" fontId="10" fillId="0" borderId="158" xfId="0" applyNumberFormat="1" applyFont="1" applyBorder="1" applyProtection="1">
      <protection locked="0"/>
    </xf>
    <xf numFmtId="49" fontId="0" fillId="0" borderId="159" xfId="0" applyNumberFormat="1" applyBorder="1" applyProtection="1">
      <protection locked="0"/>
    </xf>
    <xf numFmtId="3" fontId="0" fillId="0" borderId="0" xfId="0" applyNumberFormat="1" applyAlignment="1">
      <alignment horizontal="right"/>
    </xf>
    <xf numFmtId="0" fontId="4" fillId="7" borderId="90" xfId="0" applyFont="1" applyFill="1" applyBorder="1" applyAlignment="1">
      <alignment horizontal="left"/>
    </xf>
    <xf numFmtId="0" fontId="11" fillId="7" borderId="4" xfId="0" applyFont="1" applyFill="1" applyBorder="1"/>
    <xf numFmtId="0" fontId="0" fillId="7" borderId="4" xfId="0" applyFill="1" applyBorder="1"/>
    <xf numFmtId="3" fontId="0" fillId="7" borderId="4" xfId="0" applyNumberFormat="1" applyFill="1" applyBorder="1" applyAlignment="1">
      <alignment horizontal="right"/>
    </xf>
    <xf numFmtId="0" fontId="0" fillId="7" borderId="4" xfId="0" applyFill="1" applyBorder="1" applyAlignment="1">
      <alignment horizontal="center"/>
    </xf>
    <xf numFmtId="167" fontId="0" fillId="7" borderId="4" xfId="0" applyNumberFormat="1" applyFill="1" applyBorder="1" applyAlignment="1">
      <alignment horizontal="right"/>
    </xf>
    <xf numFmtId="166" fontId="0" fillId="7" borderId="4" xfId="0" applyNumberFormat="1" applyFill="1" applyBorder="1" applyAlignment="1">
      <alignment horizontal="right"/>
    </xf>
    <xf numFmtId="0" fontId="0" fillId="7" borderId="5" xfId="0" applyFill="1" applyBorder="1" applyAlignment="1">
      <alignment horizontal="center"/>
    </xf>
    <xf numFmtId="0" fontId="22" fillId="7" borderId="93" xfId="0" applyFont="1" applyFill="1" applyBorder="1" applyAlignment="1">
      <alignment horizontal="left"/>
    </xf>
    <xf numFmtId="0" fontId="10" fillId="7" borderId="38" xfId="0" applyFont="1" applyFill="1" applyBorder="1"/>
    <xf numFmtId="0" fontId="0" fillId="7" borderId="38" xfId="0" applyFill="1" applyBorder="1"/>
    <xf numFmtId="3" fontId="46" fillId="7" borderId="38" xfId="0" applyNumberFormat="1" applyFont="1" applyFill="1" applyBorder="1" applyAlignment="1">
      <alignment horizontal="right"/>
    </xf>
    <xf numFmtId="0" fontId="0" fillId="7" borderId="38" xfId="0" applyFill="1" applyBorder="1" applyAlignment="1">
      <alignment horizontal="center"/>
    </xf>
    <xf numFmtId="0" fontId="0" fillId="7" borderId="0" xfId="0" applyFill="1" applyAlignment="1">
      <alignment horizontal="center"/>
    </xf>
    <xf numFmtId="167" fontId="0" fillId="7" borderId="0" xfId="0" applyNumberFormat="1" applyFill="1" applyAlignment="1">
      <alignment horizontal="right"/>
    </xf>
    <xf numFmtId="166" fontId="0" fillId="7" borderId="0" xfId="0" applyNumberFormat="1" applyFill="1" applyAlignment="1">
      <alignment horizontal="right"/>
    </xf>
    <xf numFmtId="0" fontId="0" fillId="7" borderId="6" xfId="0" applyFill="1" applyBorder="1" applyAlignment="1">
      <alignment horizontal="center"/>
    </xf>
    <xf numFmtId="0" fontId="3" fillId="7" borderId="90" xfId="0" applyFont="1" applyFill="1" applyBorder="1" applyAlignment="1">
      <alignment horizontal="left"/>
    </xf>
    <xf numFmtId="166" fontId="0" fillId="7" borderId="4" xfId="0" applyNumberFormat="1" applyFill="1" applyBorder="1"/>
    <xf numFmtId="167" fontId="0" fillId="7" borderId="4" xfId="0" applyNumberFormat="1" applyFill="1" applyBorder="1" applyAlignment="1">
      <alignment horizontal="center"/>
    </xf>
    <xf numFmtId="166" fontId="0" fillId="7" borderId="4" xfId="0" applyNumberFormat="1" applyFill="1" applyBorder="1" applyAlignment="1">
      <alignment horizontal="center"/>
    </xf>
    <xf numFmtId="0" fontId="0" fillId="7" borderId="160" xfId="0" applyFill="1" applyBorder="1" applyAlignment="1">
      <alignment horizontal="left"/>
    </xf>
    <xf numFmtId="166" fontId="0" fillId="7" borderId="0" xfId="0" applyNumberFormat="1" applyFill="1"/>
    <xf numFmtId="166" fontId="3" fillId="7" borderId="0" xfId="0" applyNumberFormat="1" applyFont="1" applyFill="1"/>
    <xf numFmtId="3" fontId="0" fillId="7" borderId="161" xfId="0" applyNumberFormat="1" applyFill="1" applyBorder="1" applyAlignment="1">
      <alignment horizontal="right"/>
    </xf>
    <xf numFmtId="167" fontId="0" fillId="7" borderId="9" xfId="0" applyNumberFormat="1" applyFill="1" applyBorder="1" applyAlignment="1">
      <alignment horizontal="center"/>
    </xf>
    <xf numFmtId="166" fontId="3" fillId="7" borderId="0" xfId="0" applyNumberFormat="1" applyFont="1" applyFill="1" applyAlignment="1">
      <alignment horizontal="center"/>
    </xf>
    <xf numFmtId="0" fontId="0" fillId="7" borderId="17" xfId="0" applyFill="1" applyBorder="1" applyAlignment="1">
      <alignment horizontal="left"/>
    </xf>
    <xf numFmtId="0" fontId="0" fillId="7" borderId="7" xfId="0" applyFill="1" applyBorder="1" applyAlignment="1">
      <alignment horizontal="center"/>
    </xf>
    <xf numFmtId="0" fontId="0" fillId="7" borderId="162" xfId="0" applyFill="1" applyBorder="1" applyAlignment="1">
      <alignment horizontal="left"/>
    </xf>
    <xf numFmtId="3" fontId="0" fillId="7" borderId="0" xfId="0" applyNumberFormat="1" applyFill="1" applyAlignment="1">
      <alignment horizontal="right"/>
    </xf>
    <xf numFmtId="167" fontId="0" fillId="7" borderId="0" xfId="0" applyNumberFormat="1" applyFill="1" applyAlignment="1">
      <alignment horizontal="center"/>
    </xf>
    <xf numFmtId="0" fontId="0" fillId="7" borderId="19" xfId="0" applyFill="1" applyBorder="1" applyAlignment="1">
      <alignment horizontal="left"/>
    </xf>
    <xf numFmtId="0" fontId="0" fillId="7" borderId="19" xfId="0" applyFill="1" applyBorder="1" applyAlignment="1">
      <alignment horizontal="center"/>
    </xf>
    <xf numFmtId="0" fontId="0" fillId="7" borderId="163" xfId="0" applyFill="1" applyBorder="1" applyAlignment="1">
      <alignment horizontal="left"/>
    </xf>
    <xf numFmtId="0" fontId="0" fillId="7" borderId="91" xfId="0" applyFill="1" applyBorder="1" applyAlignment="1">
      <alignment horizontal="center"/>
    </xf>
    <xf numFmtId="0" fontId="0" fillId="7" borderId="84" xfId="0" applyFill="1" applyBorder="1" applyAlignment="1">
      <alignment horizontal="center"/>
    </xf>
    <xf numFmtId="0" fontId="0" fillId="7" borderId="38" xfId="0" applyFill="1" applyBorder="1" applyAlignment="1">
      <alignment horizontal="left"/>
    </xf>
    <xf numFmtId="3" fontId="0" fillId="7" borderId="38" xfId="0" applyNumberFormat="1" applyFill="1" applyBorder="1" applyAlignment="1">
      <alignment horizontal="right"/>
    </xf>
    <xf numFmtId="167" fontId="0" fillId="7" borderId="38" xfId="0" applyNumberFormat="1" applyFill="1" applyBorder="1" applyAlignment="1">
      <alignment horizontal="right"/>
    </xf>
    <xf numFmtId="166" fontId="0" fillId="7" borderId="38" xfId="0" applyNumberFormat="1" applyFill="1" applyBorder="1" applyAlignment="1">
      <alignment horizontal="right"/>
    </xf>
    <xf numFmtId="0" fontId="22" fillId="7" borderId="22" xfId="0" applyFont="1" applyFill="1" applyBorder="1" applyAlignment="1">
      <alignment horizontal="left"/>
    </xf>
    <xf numFmtId="0" fontId="0" fillId="7" borderId="0" xfId="0" applyFill="1"/>
    <xf numFmtId="166" fontId="0" fillId="7" borderId="0" xfId="0" applyNumberFormat="1" applyFill="1" applyAlignment="1">
      <alignment horizontal="center"/>
    </xf>
    <xf numFmtId="0" fontId="12" fillId="7" borderId="22" xfId="0" applyFont="1" applyFill="1" applyBorder="1" applyAlignment="1">
      <alignment horizontal="left"/>
    </xf>
    <xf numFmtId="0" fontId="1" fillId="7" borderId="0" xfId="0" applyFont="1" applyFill="1"/>
    <xf numFmtId="3" fontId="25" fillId="7" borderId="0" xfId="0" applyNumberFormat="1" applyFont="1" applyFill="1" applyAlignment="1">
      <alignment horizontal="right"/>
    </xf>
    <xf numFmtId="0" fontId="1" fillId="7" borderId="0" xfId="0" applyFont="1" applyFill="1" applyAlignment="1">
      <alignment horizontal="center"/>
    </xf>
    <xf numFmtId="0" fontId="25" fillId="7" borderId="0" xfId="0" applyFont="1" applyFill="1" applyAlignment="1">
      <alignment horizontal="center"/>
    </xf>
    <xf numFmtId="167" fontId="3" fillId="7" borderId="20" xfId="0" applyNumberFormat="1" applyFont="1" applyFill="1" applyBorder="1" applyAlignment="1">
      <alignment horizontal="center"/>
    </xf>
    <xf numFmtId="167" fontId="3" fillId="7" borderId="0" xfId="0" applyNumberFormat="1" applyFont="1" applyFill="1" applyAlignment="1">
      <alignment horizontal="center"/>
    </xf>
    <xf numFmtId="166" fontId="13" fillId="7" borderId="0" xfId="0" applyNumberFormat="1" applyFont="1" applyFill="1" applyAlignment="1">
      <alignment horizontal="center"/>
    </xf>
    <xf numFmtId="0" fontId="1" fillId="7" borderId="22" xfId="0" applyFont="1" applyFill="1" applyBorder="1" applyAlignment="1">
      <alignment horizontal="left"/>
    </xf>
    <xf numFmtId="3" fontId="13" fillId="7" borderId="0" xfId="0" applyNumberFormat="1" applyFont="1" applyFill="1" applyAlignment="1">
      <alignment horizontal="center"/>
    </xf>
    <xf numFmtId="0" fontId="13" fillId="7" borderId="0" xfId="0" applyFont="1" applyFill="1" applyAlignment="1">
      <alignment horizontal="center"/>
    </xf>
    <xf numFmtId="0" fontId="13" fillId="7" borderId="91" xfId="0" applyFont="1" applyFill="1" applyBorder="1" applyAlignment="1">
      <alignment horizontal="center"/>
    </xf>
    <xf numFmtId="0" fontId="13" fillId="7" borderId="38" xfId="0" applyFont="1" applyFill="1" applyBorder="1" applyAlignment="1">
      <alignment horizontal="center"/>
    </xf>
    <xf numFmtId="0" fontId="13" fillId="7" borderId="92" xfId="0" applyFont="1" applyFill="1" applyBorder="1" applyAlignment="1">
      <alignment horizontal="center"/>
    </xf>
    <xf numFmtId="167" fontId="13" fillId="7" borderId="20" xfId="0" applyNumberFormat="1" applyFont="1" applyFill="1" applyBorder="1" applyAlignment="1">
      <alignment horizontal="center"/>
    </xf>
    <xf numFmtId="167" fontId="13" fillId="7" borderId="0" xfId="0" applyNumberFormat="1" applyFont="1" applyFill="1" applyAlignment="1">
      <alignment horizontal="center"/>
    </xf>
    <xf numFmtId="171" fontId="13" fillId="7" borderId="0" xfId="0" applyNumberFormat="1" applyFont="1" applyFill="1" applyAlignment="1">
      <alignment horizontal="center"/>
    </xf>
    <xf numFmtId="171" fontId="13" fillId="7" borderId="6" xfId="0" applyNumberFormat="1" applyFont="1" applyFill="1" applyBorder="1" applyAlignment="1">
      <alignment horizontal="center"/>
    </xf>
    <xf numFmtId="0" fontId="13" fillId="7" borderId="93" xfId="0" applyFont="1" applyFill="1" applyBorder="1" applyAlignment="1">
      <alignment horizontal="left"/>
    </xf>
    <xf numFmtId="0" fontId="13" fillId="7" borderId="38" xfId="0" applyFont="1" applyFill="1" applyBorder="1"/>
    <xf numFmtId="3" fontId="13" fillId="7" borderId="38" xfId="0" applyNumberFormat="1" applyFont="1" applyFill="1" applyBorder="1" applyAlignment="1">
      <alignment horizontal="center"/>
    </xf>
    <xf numFmtId="167" fontId="13" fillId="7" borderId="37" xfId="0" applyNumberFormat="1" applyFont="1" applyFill="1" applyBorder="1" applyAlignment="1">
      <alignment horizontal="center"/>
    </xf>
    <xf numFmtId="167" fontId="13" fillId="7" borderId="92" xfId="0" applyNumberFormat="1" applyFont="1" applyFill="1" applyBorder="1" applyAlignment="1">
      <alignment horizontal="center"/>
    </xf>
    <xf numFmtId="167" fontId="13" fillId="7" borderId="38" xfId="0" applyNumberFormat="1" applyFont="1" applyFill="1" applyBorder="1" applyAlignment="1">
      <alignment horizontal="center"/>
    </xf>
    <xf numFmtId="166" fontId="13" fillId="7" borderId="38" xfId="0" applyNumberFormat="1" applyFont="1" applyFill="1" applyBorder="1" applyAlignment="1">
      <alignment horizontal="center"/>
    </xf>
    <xf numFmtId="171" fontId="13" fillId="7" borderId="38" xfId="0" applyNumberFormat="1" applyFont="1" applyFill="1" applyBorder="1" applyAlignment="1">
      <alignment horizontal="center"/>
    </xf>
    <xf numFmtId="171" fontId="13" fillId="7" borderId="84" xfId="0" applyNumberFormat="1" applyFont="1" applyFill="1" applyBorder="1" applyAlignment="1">
      <alignment horizontal="center"/>
    </xf>
    <xf numFmtId="0" fontId="0" fillId="7" borderId="22" xfId="0" applyFill="1" applyBorder="1" applyAlignment="1">
      <alignment horizontal="left"/>
    </xf>
    <xf numFmtId="0" fontId="0" fillId="7" borderId="164" xfId="0" applyFill="1" applyBorder="1" applyAlignment="1">
      <alignment horizontal="left"/>
    </xf>
    <xf numFmtId="0" fontId="0" fillId="7" borderId="96" xfId="0" applyFill="1" applyBorder="1" applyAlignment="1">
      <alignment horizontal="left"/>
    </xf>
    <xf numFmtId="0" fontId="0" fillId="7" borderId="96" xfId="0" applyFill="1" applyBorder="1"/>
    <xf numFmtId="3" fontId="0" fillId="7" borderId="96" xfId="0" applyNumberFormat="1" applyFill="1" applyBorder="1" applyAlignment="1">
      <alignment horizontal="right"/>
    </xf>
    <xf numFmtId="0" fontId="0" fillId="7" borderId="96" xfId="0" applyFill="1" applyBorder="1" applyAlignment="1">
      <alignment horizontal="center"/>
    </xf>
    <xf numFmtId="167" fontId="0" fillId="7" borderId="96" xfId="0" applyNumberFormat="1" applyFill="1" applyBorder="1" applyAlignment="1">
      <alignment horizontal="right"/>
    </xf>
    <xf numFmtId="166" fontId="0" fillId="7" borderId="96" xfId="0" applyNumberFormat="1" applyFill="1" applyBorder="1" applyAlignment="1">
      <alignment horizontal="right"/>
    </xf>
    <xf numFmtId="10" fontId="0" fillId="7" borderId="96" xfId="0" applyNumberFormat="1" applyFill="1" applyBorder="1" applyAlignment="1">
      <alignment horizontal="center"/>
    </xf>
    <xf numFmtId="10" fontId="0" fillId="7" borderId="97" xfId="0" applyNumberFormat="1" applyFill="1" applyBorder="1" applyAlignment="1">
      <alignment horizontal="center"/>
    </xf>
    <xf numFmtId="0" fontId="0" fillId="7" borderId="24" xfId="0" applyFill="1" applyBorder="1" applyAlignment="1">
      <alignment horizontal="left"/>
    </xf>
    <xf numFmtId="0" fontId="0" fillId="7" borderId="0" xfId="0" applyFill="1" applyAlignment="1">
      <alignment horizontal="left"/>
    </xf>
    <xf numFmtId="10" fontId="0" fillId="7" borderId="0" xfId="0" applyNumberFormat="1" applyFill="1" applyAlignment="1">
      <alignment horizontal="center"/>
    </xf>
    <xf numFmtId="168" fontId="0" fillId="7" borderId="0" xfId="0" applyNumberFormat="1" applyFill="1" applyAlignment="1">
      <alignment horizontal="center"/>
    </xf>
    <xf numFmtId="10" fontId="0" fillId="7" borderId="25" xfId="0" applyNumberFormat="1" applyFill="1" applyBorder="1" applyAlignment="1">
      <alignment horizontal="center"/>
    </xf>
    <xf numFmtId="0" fontId="0" fillId="7" borderId="26" xfId="0" applyFill="1" applyBorder="1" applyAlignment="1">
      <alignment horizontal="left"/>
    </xf>
    <xf numFmtId="0" fontId="0" fillId="7" borderId="28" xfId="0" applyFill="1" applyBorder="1" applyAlignment="1">
      <alignment horizontal="left"/>
    </xf>
    <xf numFmtId="0" fontId="0" fillId="7" borderId="28" xfId="0" applyFill="1" applyBorder="1"/>
    <xf numFmtId="3" fontId="0" fillId="7" borderId="28" xfId="0" applyNumberFormat="1" applyFill="1" applyBorder="1" applyAlignment="1">
      <alignment horizontal="right"/>
    </xf>
    <xf numFmtId="0" fontId="0" fillId="7" borderId="28" xfId="0" applyFill="1" applyBorder="1" applyAlignment="1">
      <alignment horizontal="center"/>
    </xf>
    <xf numFmtId="167" fontId="0" fillId="7" borderId="28" xfId="0" applyNumberFormat="1" applyFill="1" applyBorder="1" applyAlignment="1">
      <alignment horizontal="right"/>
    </xf>
    <xf numFmtId="166" fontId="0" fillId="7" borderId="28" xfId="0" applyNumberFormat="1" applyFill="1" applyBorder="1" applyAlignment="1">
      <alignment horizontal="right"/>
    </xf>
    <xf numFmtId="10" fontId="0" fillId="7" borderId="28" xfId="0" applyNumberFormat="1" applyFill="1" applyBorder="1" applyAlignment="1">
      <alignment horizontal="center"/>
    </xf>
    <xf numFmtId="168" fontId="0" fillId="7" borderId="28" xfId="0" applyNumberFormat="1" applyFill="1" applyBorder="1" applyAlignment="1">
      <alignment horizontal="center"/>
    </xf>
    <xf numFmtId="10" fontId="0" fillId="7" borderId="100" xfId="0" applyNumberFormat="1" applyFill="1" applyBorder="1" applyAlignment="1">
      <alignment horizontal="center"/>
    </xf>
    <xf numFmtId="0" fontId="3" fillId="7" borderId="38" xfId="0" applyFont="1" applyFill="1" applyBorder="1" applyAlignment="1">
      <alignment horizontal="left"/>
    </xf>
    <xf numFmtId="3" fontId="3" fillId="7" borderId="38" xfId="0" applyNumberFormat="1" applyFont="1" applyFill="1" applyBorder="1" applyAlignment="1">
      <alignment horizontal="right"/>
    </xf>
    <xf numFmtId="166" fontId="3" fillId="7" borderId="38" xfId="0" applyNumberFormat="1" applyFont="1" applyFill="1" applyBorder="1" applyAlignment="1">
      <alignment horizontal="right"/>
    </xf>
    <xf numFmtId="10" fontId="0" fillId="7" borderId="38" xfId="0" applyNumberFormat="1" applyFill="1" applyBorder="1" applyAlignment="1">
      <alignment horizontal="center"/>
    </xf>
    <xf numFmtId="168" fontId="0" fillId="7" borderId="38" xfId="0" applyNumberFormat="1" applyFill="1" applyBorder="1" applyAlignment="1">
      <alignment horizontal="center"/>
    </xf>
    <xf numFmtId="174" fontId="0" fillId="0" borderId="54" xfId="0" applyNumberFormat="1" applyBorder="1" applyAlignment="1" applyProtection="1">
      <alignment horizontal="center"/>
      <protection locked="0"/>
    </xf>
    <xf numFmtId="0" fontId="52" fillId="8" borderId="0" xfId="0" applyFont="1" applyFill="1" applyProtection="1">
      <protection locked="0"/>
    </xf>
    <xf numFmtId="0" fontId="52" fillId="8" borderId="0" xfId="0" applyFont="1" applyFill="1" applyAlignment="1" applyProtection="1">
      <alignment horizontal="right"/>
      <protection locked="0"/>
    </xf>
    <xf numFmtId="0" fontId="53" fillId="8" borderId="0" xfId="0" applyFont="1" applyFill="1" applyProtection="1">
      <protection locked="0"/>
    </xf>
    <xf numFmtId="166" fontId="52" fillId="8" borderId="0" xfId="0" applyNumberFormat="1" applyFont="1" applyFill="1" applyAlignment="1" applyProtection="1">
      <alignment horizontal="right"/>
      <protection locked="0"/>
    </xf>
    <xf numFmtId="167" fontId="52" fillId="8" borderId="0" xfId="0" applyNumberFormat="1" applyFont="1" applyFill="1" applyAlignment="1" applyProtection="1">
      <alignment horizontal="right"/>
      <protection locked="0"/>
    </xf>
    <xf numFmtId="167" fontId="52" fillId="8" borderId="0" xfId="0" applyNumberFormat="1" applyFont="1" applyFill="1" applyAlignment="1" applyProtection="1">
      <alignment horizontal="center"/>
      <protection locked="0"/>
    </xf>
    <xf numFmtId="49" fontId="52" fillId="8" borderId="0" xfId="0" applyNumberFormat="1" applyFont="1" applyFill="1" applyProtection="1">
      <protection locked="0"/>
    </xf>
    <xf numFmtId="49" fontId="54" fillId="8" borderId="0" xfId="0" applyNumberFormat="1" applyFont="1" applyFill="1" applyProtection="1">
      <protection locked="0"/>
    </xf>
    <xf numFmtId="49" fontId="55" fillId="8" borderId="0" xfId="0" applyNumberFormat="1" applyFont="1" applyFill="1" applyProtection="1">
      <protection locked="0"/>
    </xf>
    <xf numFmtId="0" fontId="52" fillId="0" borderId="0" xfId="0" applyFont="1" applyProtection="1">
      <protection locked="0"/>
    </xf>
    <xf numFmtId="0" fontId="54" fillId="0" borderId="0" xfId="0" applyFont="1" applyAlignment="1" applyProtection="1">
      <alignment horizontal="center"/>
      <protection locked="0"/>
    </xf>
    <xf numFmtId="0" fontId="55" fillId="0" borderId="0" xfId="0" applyFont="1" applyProtection="1">
      <protection locked="0"/>
    </xf>
    <xf numFmtId="17" fontId="52" fillId="0" borderId="0" xfId="0" applyNumberFormat="1" applyFont="1" applyAlignment="1" applyProtection="1">
      <alignment horizontal="center"/>
      <protection locked="0"/>
    </xf>
    <xf numFmtId="0" fontId="56" fillId="8" borderId="0" xfId="0" applyFont="1" applyFill="1" applyAlignment="1" applyProtection="1">
      <alignment vertical="center"/>
      <protection locked="0"/>
    </xf>
    <xf numFmtId="0" fontId="52" fillId="0" borderId="0" xfId="0" applyFont="1" applyAlignment="1" applyProtection="1">
      <alignment horizontal="right"/>
      <protection locked="0"/>
    </xf>
    <xf numFmtId="0" fontId="57" fillId="8" borderId="0" xfId="0" applyFont="1" applyFill="1" applyProtection="1">
      <protection locked="0"/>
    </xf>
    <xf numFmtId="2" fontId="57" fillId="8" borderId="0" xfId="0" applyNumberFormat="1" applyFont="1" applyFill="1" applyProtection="1">
      <protection locked="0"/>
    </xf>
    <xf numFmtId="10" fontId="57" fillId="8" borderId="0" xfId="0" applyNumberFormat="1" applyFont="1" applyFill="1" applyProtection="1">
      <protection locked="0"/>
    </xf>
    <xf numFmtId="49" fontId="53" fillId="8" borderId="0" xfId="0" applyNumberFormat="1" applyFont="1" applyFill="1" applyProtection="1">
      <protection locked="0"/>
    </xf>
    <xf numFmtId="0" fontId="53" fillId="0" borderId="0" xfId="0" applyFont="1" applyProtection="1">
      <protection locked="0"/>
    </xf>
    <xf numFmtId="0" fontId="52" fillId="9" borderId="0" xfId="0" applyFont="1" applyFill="1" applyAlignment="1" applyProtection="1">
      <alignment vertical="center" wrapText="1"/>
      <protection locked="0"/>
    </xf>
    <xf numFmtId="0" fontId="58" fillId="0" borderId="0" xfId="0" applyFont="1" applyAlignment="1" applyProtection="1">
      <alignment horizontal="center" vertical="center"/>
      <protection locked="0"/>
    </xf>
    <xf numFmtId="0" fontId="53" fillId="0" borderId="0" xfId="0" applyFont="1" applyAlignment="1" applyProtection="1">
      <alignment vertical="center"/>
      <protection locked="0"/>
    </xf>
    <xf numFmtId="0" fontId="59" fillId="0" borderId="0" xfId="0" applyFont="1" applyAlignment="1" applyProtection="1">
      <alignment horizontal="center" vertical="center"/>
      <protection locked="0"/>
    </xf>
    <xf numFmtId="0" fontId="59" fillId="0" borderId="0" xfId="0" applyFont="1" applyProtection="1">
      <protection locked="0"/>
    </xf>
    <xf numFmtId="0" fontId="59" fillId="0" borderId="0" xfId="0" applyFont="1" applyAlignment="1" applyProtection="1">
      <alignment horizontal="center"/>
      <protection locked="0"/>
    </xf>
    <xf numFmtId="44" fontId="57" fillId="10" borderId="0" xfId="1" applyNumberFormat="1" applyFont="1" applyFill="1" applyBorder="1" applyProtection="1">
      <protection locked="0"/>
    </xf>
    <xf numFmtId="1" fontId="57" fillId="10" borderId="0" xfId="0" applyNumberFormat="1" applyFont="1" applyFill="1" applyProtection="1">
      <protection locked="0"/>
    </xf>
    <xf numFmtId="0" fontId="57" fillId="10" borderId="0" xfId="0" applyFont="1" applyFill="1" applyProtection="1">
      <protection locked="0"/>
    </xf>
    <xf numFmtId="10" fontId="57" fillId="10" borderId="0" xfId="3" applyNumberFormat="1" applyFont="1" applyFill="1" applyBorder="1" applyAlignment="1" applyProtection="1">
      <alignment horizontal="center"/>
      <protection locked="0"/>
    </xf>
    <xf numFmtId="44" fontId="57" fillId="8" borderId="0" xfId="0" applyNumberFormat="1" applyFont="1" applyFill="1" applyProtection="1">
      <protection locked="0"/>
    </xf>
    <xf numFmtId="172" fontId="57" fillId="8" borderId="0" xfId="0" applyNumberFormat="1" applyFont="1" applyFill="1" applyProtection="1">
      <protection locked="0"/>
    </xf>
    <xf numFmtId="0" fontId="60" fillId="9" borderId="0" xfId="0" applyFont="1" applyFill="1" applyAlignment="1" applyProtection="1">
      <alignment vertical="center" wrapText="1"/>
      <protection locked="0"/>
    </xf>
    <xf numFmtId="0" fontId="61" fillId="8" borderId="0" xfId="0" applyFont="1" applyFill="1" applyProtection="1">
      <protection locked="0"/>
    </xf>
    <xf numFmtId="0" fontId="62" fillId="8" borderId="0" xfId="0" applyFont="1" applyFill="1" applyAlignment="1" applyProtection="1">
      <alignment horizontal="right" vertical="center"/>
      <protection locked="0"/>
    </xf>
    <xf numFmtId="0" fontId="60" fillId="11" borderId="165" xfId="0" applyFont="1" applyFill="1" applyBorder="1" applyAlignment="1" applyProtection="1">
      <alignment horizontal="center" vertical="center"/>
      <protection locked="0"/>
    </xf>
    <xf numFmtId="0" fontId="60" fillId="11" borderId="137" xfId="0" applyFont="1" applyFill="1" applyBorder="1" applyAlignment="1" applyProtection="1">
      <alignment horizontal="center" vertical="center"/>
      <protection locked="0"/>
    </xf>
    <xf numFmtId="169" fontId="63" fillId="11" borderId="165" xfId="0" applyNumberFormat="1" applyFont="1" applyFill="1" applyBorder="1" applyAlignment="1" applyProtection="1">
      <alignment horizontal="center" vertical="center"/>
      <protection locked="0"/>
    </xf>
    <xf numFmtId="0" fontId="52" fillId="10" borderId="166" xfId="0" applyFont="1" applyFill="1" applyBorder="1" applyAlignment="1" applyProtection="1">
      <alignment horizontal="center" vertical="center"/>
      <protection locked="0"/>
    </xf>
    <xf numFmtId="0" fontId="52" fillId="10" borderId="13" xfId="0" applyFont="1" applyFill="1" applyBorder="1" applyAlignment="1" applyProtection="1">
      <alignment horizontal="center" vertical="center"/>
      <protection locked="0"/>
    </xf>
    <xf numFmtId="0" fontId="52" fillId="10" borderId="167" xfId="0" applyFont="1" applyFill="1" applyBorder="1" applyAlignment="1" applyProtection="1">
      <alignment horizontal="center" vertical="center"/>
      <protection locked="0"/>
    </xf>
    <xf numFmtId="0" fontId="53" fillId="0" borderId="0" xfId="0" applyFont="1" applyAlignment="1" applyProtection="1">
      <alignment horizontal="right"/>
      <protection locked="0"/>
    </xf>
    <xf numFmtId="0" fontId="62" fillId="8" borderId="166" xfId="0" applyFont="1" applyFill="1" applyBorder="1" applyAlignment="1" applyProtection="1">
      <alignment horizontal="right" vertical="center"/>
      <protection locked="0"/>
    </xf>
    <xf numFmtId="0" fontId="62" fillId="8" borderId="13" xfId="0" applyFont="1" applyFill="1" applyBorder="1" applyAlignment="1" applyProtection="1">
      <alignment horizontal="right" vertical="center"/>
      <protection locked="0"/>
    </xf>
    <xf numFmtId="49" fontId="62" fillId="8" borderId="13" xfId="0" applyNumberFormat="1" applyFont="1" applyFill="1" applyBorder="1" applyAlignment="1" applyProtection="1">
      <alignment horizontal="right" vertical="center"/>
      <protection locked="0"/>
    </xf>
    <xf numFmtId="49" fontId="62" fillId="8" borderId="167" xfId="0" applyNumberFormat="1" applyFont="1" applyFill="1" applyBorder="1" applyAlignment="1" applyProtection="1">
      <alignment horizontal="right" vertical="center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61" fillId="8" borderId="0" xfId="0" applyFont="1" applyFill="1" applyAlignment="1" applyProtection="1">
      <alignment horizontal="center"/>
      <protection locked="0"/>
    </xf>
    <xf numFmtId="0" fontId="54" fillId="0" borderId="0" xfId="0" applyFont="1" applyProtection="1">
      <protection locked="0"/>
    </xf>
    <xf numFmtId="0" fontId="64" fillId="0" borderId="0" xfId="0" applyFont="1" applyProtection="1">
      <protection locked="0"/>
    </xf>
    <xf numFmtId="0" fontId="52" fillId="0" borderId="0" xfId="0" applyFont="1" applyAlignment="1" applyProtection="1">
      <alignment vertical="center"/>
      <protection locked="0"/>
    </xf>
    <xf numFmtId="0" fontId="65" fillId="0" borderId="0" xfId="0" applyFont="1" applyAlignment="1" applyProtection="1">
      <alignment horizontal="right"/>
      <protection locked="0"/>
    </xf>
    <xf numFmtId="0" fontId="66" fillId="0" borderId="0" xfId="0" applyFont="1" applyProtection="1">
      <protection locked="0"/>
    </xf>
    <xf numFmtId="170" fontId="52" fillId="0" borderId="0" xfId="0" applyNumberFormat="1" applyFont="1" applyProtection="1">
      <protection locked="0"/>
    </xf>
    <xf numFmtId="10" fontId="52" fillId="0" borderId="0" xfId="0" applyNumberFormat="1" applyFont="1" applyProtection="1">
      <protection locked="0"/>
    </xf>
    <xf numFmtId="166" fontId="52" fillId="0" borderId="0" xfId="0" applyNumberFormat="1" applyFont="1" applyAlignment="1" applyProtection="1">
      <alignment vertical="center"/>
      <protection locked="0"/>
    </xf>
    <xf numFmtId="8" fontId="57" fillId="8" borderId="0" xfId="0" applyNumberFormat="1" applyFont="1" applyFill="1" applyAlignment="1">
      <alignment horizontal="center"/>
    </xf>
    <xf numFmtId="44" fontId="60" fillId="11" borderId="137" xfId="1" applyNumberFormat="1" applyFont="1" applyFill="1" applyBorder="1" applyAlignment="1" applyProtection="1">
      <alignment vertical="center"/>
    </xf>
    <xf numFmtId="44" fontId="52" fillId="10" borderId="168" xfId="1" applyNumberFormat="1" applyFont="1" applyFill="1" applyBorder="1" applyAlignment="1" applyProtection="1">
      <alignment horizontal="center" vertical="center"/>
      <protection locked="0"/>
    </xf>
    <xf numFmtId="44" fontId="52" fillId="10" borderId="169" xfId="1" applyNumberFormat="1" applyFont="1" applyFill="1" applyBorder="1" applyAlignment="1" applyProtection="1">
      <alignment horizontal="center" vertical="center"/>
      <protection locked="0"/>
    </xf>
    <xf numFmtId="44" fontId="52" fillId="10" borderId="170" xfId="1" applyNumberFormat="1" applyFont="1" applyFill="1" applyBorder="1" applyAlignment="1" applyProtection="1">
      <alignment horizontal="center" vertical="center"/>
      <protection locked="0"/>
    </xf>
    <xf numFmtId="44" fontId="53" fillId="10" borderId="171" xfId="1" applyNumberFormat="1" applyFont="1" applyFill="1" applyBorder="1" applyAlignment="1" applyProtection="1">
      <alignment vertical="center"/>
      <protection locked="0"/>
    </xf>
    <xf numFmtId="44" fontId="53" fillId="10" borderId="10" xfId="1" applyNumberFormat="1" applyFont="1" applyFill="1" applyBorder="1" applyAlignment="1" applyProtection="1">
      <alignment vertical="center"/>
      <protection locked="0"/>
    </xf>
    <xf numFmtId="42" fontId="53" fillId="8" borderId="10" xfId="1" applyNumberFormat="1" applyFont="1" applyFill="1" applyBorder="1" applyAlignment="1" applyProtection="1">
      <alignment horizontal="right" vertical="center"/>
    </xf>
    <xf numFmtId="9" fontId="53" fillId="8" borderId="10" xfId="3" applyFont="1" applyFill="1" applyBorder="1" applyAlignment="1" applyProtection="1">
      <alignment horizontal="right" vertical="center"/>
    </xf>
    <xf numFmtId="10" fontId="57" fillId="0" borderId="172" xfId="0" applyNumberFormat="1" applyFont="1" applyBorder="1"/>
    <xf numFmtId="175" fontId="57" fillId="0" borderId="10" xfId="0" applyNumberFormat="1" applyFont="1" applyBorder="1" applyAlignment="1">
      <alignment horizontal="left"/>
    </xf>
    <xf numFmtId="180" fontId="57" fillId="0" borderId="173" xfId="0" applyNumberFormat="1" applyFont="1" applyBorder="1"/>
    <xf numFmtId="0" fontId="57" fillId="0" borderId="173" xfId="0" applyFont="1" applyBorder="1"/>
    <xf numFmtId="0" fontId="57" fillId="0" borderId="0" xfId="0" applyFont="1" applyProtection="1">
      <protection locked="0"/>
    </xf>
    <xf numFmtId="0" fontId="57" fillId="0" borderId="0" xfId="0" applyFont="1" applyAlignment="1" applyProtection="1">
      <alignment horizontal="left"/>
      <protection locked="0"/>
    </xf>
    <xf numFmtId="0" fontId="62" fillId="0" borderId="0" xfId="0" applyFont="1" applyAlignment="1" applyProtection="1">
      <alignment horizontal="left"/>
      <protection locked="0"/>
    </xf>
    <xf numFmtId="181" fontId="57" fillId="0" borderId="0" xfId="0" applyNumberFormat="1" applyFont="1" applyAlignment="1" applyProtection="1">
      <alignment vertical="center"/>
      <protection locked="0"/>
    </xf>
    <xf numFmtId="0" fontId="57" fillId="0" borderId="0" xfId="0" applyFont="1" applyAlignment="1" applyProtection="1">
      <alignment vertical="center"/>
      <protection locked="0"/>
    </xf>
    <xf numFmtId="179" fontId="57" fillId="0" borderId="0" xfId="0" applyNumberFormat="1" applyFont="1" applyProtection="1">
      <protection locked="0"/>
    </xf>
    <xf numFmtId="0" fontId="67" fillId="0" borderId="0" xfId="0" applyFont="1" applyProtection="1">
      <protection locked="0"/>
    </xf>
    <xf numFmtId="179" fontId="57" fillId="0" borderId="10" xfId="0" applyNumberFormat="1" applyFont="1" applyBorder="1" applyProtection="1">
      <protection locked="0"/>
    </xf>
    <xf numFmtId="39" fontId="57" fillId="0" borderId="10" xfId="0" applyNumberFormat="1" applyFont="1" applyBorder="1" applyProtection="1">
      <protection locked="0"/>
    </xf>
    <xf numFmtId="166" fontId="57" fillId="0" borderId="174" xfId="0" applyNumberFormat="1" applyFont="1" applyBorder="1"/>
    <xf numFmtId="167" fontId="57" fillId="0" borderId="173" xfId="0" applyNumberFormat="1" applyFont="1" applyBorder="1"/>
    <xf numFmtId="0" fontId="60" fillId="0" borderId="10" xfId="0" applyFont="1" applyBorder="1" applyAlignment="1" applyProtection="1">
      <alignment horizontal="left"/>
      <protection locked="0"/>
    </xf>
    <xf numFmtId="0" fontId="60" fillId="0" borderId="161" xfId="0" applyFont="1" applyBorder="1" applyAlignment="1" applyProtection="1">
      <alignment horizontal="left"/>
      <protection locked="0"/>
    </xf>
    <xf numFmtId="177" fontId="57" fillId="0" borderId="172" xfId="0" applyNumberFormat="1" applyFont="1" applyBorder="1"/>
    <xf numFmtId="10" fontId="57" fillId="0" borderId="173" xfId="0" applyNumberFormat="1" applyFont="1" applyBorder="1"/>
    <xf numFmtId="178" fontId="57" fillId="0" borderId="173" xfId="0" applyNumberFormat="1" applyFont="1" applyBorder="1"/>
    <xf numFmtId="179" fontId="57" fillId="0" borderId="174" xfId="0" applyNumberFormat="1" applyFont="1" applyBorder="1"/>
    <xf numFmtId="2" fontId="53" fillId="8" borderId="175" xfId="0" applyNumberFormat="1" applyFont="1" applyFill="1" applyBorder="1" applyAlignment="1">
      <alignment horizontal="right" vertical="center"/>
    </xf>
    <xf numFmtId="0" fontId="51" fillId="0" borderId="0" xfId="2" applyFill="1" applyAlignment="1">
      <alignment horizontal="right"/>
    </xf>
    <xf numFmtId="0" fontId="77" fillId="8" borderId="0" xfId="0" applyFont="1" applyFill="1" applyAlignment="1" applyProtection="1">
      <alignment vertical="center"/>
      <protection locked="0"/>
    </xf>
    <xf numFmtId="0" fontId="78" fillId="0" borderId="0" xfId="0" applyFont="1" applyAlignment="1" applyProtection="1">
      <alignment horizontal="right"/>
      <protection locked="0"/>
    </xf>
    <xf numFmtId="0" fontId="79" fillId="0" borderId="0" xfId="2" applyFont="1" applyFill="1" applyAlignment="1">
      <alignment horizontal="right"/>
    </xf>
    <xf numFmtId="0" fontId="6" fillId="6" borderId="176" xfId="0" applyFont="1" applyFill="1" applyBorder="1" applyAlignment="1" applyProtection="1">
      <alignment horizontal="justify" vertical="top" wrapText="1"/>
      <protection locked="0"/>
    </xf>
    <xf numFmtId="0" fontId="6" fillId="6" borderId="80" xfId="0" applyFont="1" applyFill="1" applyBorder="1" applyAlignment="1" applyProtection="1">
      <alignment horizontal="justify" vertical="top" wrapText="1"/>
      <protection locked="0"/>
    </xf>
    <xf numFmtId="14" fontId="52" fillId="9" borderId="0" xfId="0" applyNumberFormat="1" applyFont="1" applyFill="1" applyAlignment="1" applyProtection="1">
      <alignment horizontal="center" vertical="center"/>
      <protection locked="0"/>
    </xf>
    <xf numFmtId="0" fontId="51" fillId="9" borderId="0" xfId="2" applyFill="1" applyBorder="1" applyAlignment="1" applyProtection="1">
      <alignment horizontal="center" vertical="center"/>
      <protection locked="0"/>
    </xf>
    <xf numFmtId="176" fontId="52" fillId="9" borderId="0" xfId="0" applyNumberFormat="1" applyFont="1" applyFill="1" applyAlignment="1" applyProtection="1">
      <alignment horizontal="center" vertical="center"/>
      <protection locked="0"/>
    </xf>
    <xf numFmtId="0" fontId="62" fillId="8" borderId="10" xfId="0" applyFont="1" applyFill="1" applyBorder="1" applyAlignment="1" applyProtection="1">
      <alignment horizontal="right" vertical="center"/>
      <protection locked="0"/>
    </xf>
    <xf numFmtId="44" fontId="52" fillId="10" borderId="161" xfId="1" applyNumberFormat="1" applyFont="1" applyFill="1" applyBorder="1" applyAlignment="1" applyProtection="1">
      <alignment horizontal="center" vertical="center"/>
      <protection locked="0"/>
    </xf>
    <xf numFmtId="44" fontId="52" fillId="10" borderId="138" xfId="1" applyNumberFormat="1" applyFont="1" applyFill="1" applyBorder="1" applyAlignment="1" applyProtection="1">
      <alignment horizontal="center" vertical="center"/>
      <protection locked="0"/>
    </xf>
    <xf numFmtId="0" fontId="68" fillId="12" borderId="43" xfId="0" applyFont="1" applyFill="1" applyBorder="1" applyAlignment="1" applyProtection="1">
      <alignment horizontal="center" vertical="center"/>
      <protection locked="0"/>
    </xf>
    <xf numFmtId="0" fontId="68" fillId="12" borderId="137" xfId="0" applyFont="1" applyFill="1" applyBorder="1" applyAlignment="1" applyProtection="1">
      <alignment horizontal="center" vertical="center"/>
      <protection locked="0"/>
    </xf>
    <xf numFmtId="0" fontId="52" fillId="10" borderId="150" xfId="0" applyFont="1" applyFill="1" applyBorder="1" applyAlignment="1" applyProtection="1">
      <alignment horizontal="center" vertical="center"/>
      <protection locked="0"/>
    </xf>
    <xf numFmtId="0" fontId="52" fillId="10" borderId="177" xfId="0" applyFont="1" applyFill="1" applyBorder="1" applyAlignment="1" applyProtection="1">
      <alignment horizontal="center" vertical="center"/>
      <protection locked="0"/>
    </xf>
    <xf numFmtId="0" fontId="52" fillId="10" borderId="85" xfId="0" applyFont="1" applyFill="1" applyBorder="1" applyAlignment="1" applyProtection="1">
      <alignment horizontal="center" vertical="center"/>
      <protection locked="0"/>
    </xf>
    <xf numFmtId="0" fontId="52" fillId="10" borderId="9" xfId="0" applyFont="1" applyFill="1" applyBorder="1" applyAlignment="1" applyProtection="1">
      <alignment horizontal="center" vertical="center"/>
      <protection locked="0"/>
    </xf>
    <xf numFmtId="3" fontId="69" fillId="10" borderId="0" xfId="0" applyNumberFormat="1" applyFont="1" applyFill="1" applyAlignment="1" applyProtection="1">
      <alignment horizontal="left" vertical="center" wrapText="1"/>
      <protection locked="0"/>
    </xf>
    <xf numFmtId="0" fontId="70" fillId="8" borderId="0" xfId="0" applyFont="1" applyFill="1" applyAlignment="1">
      <alignment horizontal="center"/>
    </xf>
    <xf numFmtId="0" fontId="71" fillId="13" borderId="165" xfId="0" applyFont="1" applyFill="1" applyBorder="1" applyAlignment="1" applyProtection="1">
      <alignment horizontal="center" vertical="center"/>
      <protection locked="0"/>
    </xf>
    <xf numFmtId="0" fontId="71" fillId="13" borderId="43" xfId="0" applyFont="1" applyFill="1" applyBorder="1" applyAlignment="1" applyProtection="1">
      <alignment horizontal="center" vertical="center"/>
      <protection locked="0"/>
    </xf>
    <xf numFmtId="0" fontId="71" fillId="13" borderId="137" xfId="0" applyFont="1" applyFill="1" applyBorder="1" applyAlignment="1" applyProtection="1">
      <alignment horizontal="center" vertical="center"/>
      <protection locked="0"/>
    </xf>
    <xf numFmtId="0" fontId="61" fillId="8" borderId="0" xfId="0" applyFont="1" applyFill="1" applyAlignment="1" applyProtection="1">
      <alignment horizontal="center"/>
      <protection locked="0"/>
    </xf>
    <xf numFmtId="1" fontId="60" fillId="12" borderId="43" xfId="0" applyNumberFormat="1" applyFont="1" applyFill="1" applyBorder="1" applyAlignment="1" applyProtection="1">
      <alignment horizontal="center" vertical="center"/>
      <protection locked="0"/>
    </xf>
    <xf numFmtId="44" fontId="52" fillId="10" borderId="178" xfId="1" applyNumberFormat="1" applyFont="1" applyFill="1" applyBorder="1" applyAlignment="1" applyProtection="1">
      <alignment horizontal="center" vertical="center"/>
      <protection locked="0"/>
    </xf>
    <xf numFmtId="44" fontId="52" fillId="10" borderId="151" xfId="1" applyNumberFormat="1" applyFont="1" applyFill="1" applyBorder="1" applyAlignment="1" applyProtection="1">
      <alignment horizontal="center" vertical="center"/>
      <protection locked="0"/>
    </xf>
    <xf numFmtId="44" fontId="52" fillId="10" borderId="175" xfId="1" applyNumberFormat="1" applyFont="1" applyFill="1" applyBorder="1" applyAlignment="1" applyProtection="1">
      <alignment horizontal="center" vertical="center"/>
      <protection locked="0"/>
    </xf>
    <xf numFmtId="44" fontId="52" fillId="10" borderId="179" xfId="1" applyNumberFormat="1" applyFont="1" applyFill="1" applyBorder="1" applyAlignment="1" applyProtection="1">
      <alignment horizontal="center" vertical="center"/>
      <protection locked="0"/>
    </xf>
    <xf numFmtId="44" fontId="60" fillId="12" borderId="43" xfId="1" applyNumberFormat="1" applyFont="1" applyFill="1" applyBorder="1" applyAlignment="1" applyProtection="1">
      <alignment horizontal="left" vertical="center"/>
    </xf>
    <xf numFmtId="44" fontId="60" fillId="12" borderId="137" xfId="1" applyNumberFormat="1" applyFont="1" applyFill="1" applyBorder="1" applyAlignment="1" applyProtection="1">
      <alignment horizontal="left" vertical="center"/>
    </xf>
    <xf numFmtId="0" fontId="52" fillId="10" borderId="135" xfId="0" applyFont="1" applyFill="1" applyBorder="1" applyAlignment="1" applyProtection="1">
      <alignment horizontal="center" vertical="center"/>
      <protection locked="0"/>
    </xf>
    <xf numFmtId="0" fontId="52" fillId="10" borderId="180" xfId="0" applyFont="1" applyFill="1" applyBorder="1" applyAlignment="1" applyProtection="1">
      <alignment horizontal="center" vertical="center"/>
      <protection locked="0"/>
    </xf>
    <xf numFmtId="0" fontId="52" fillId="8" borderId="0" xfId="0" applyFont="1" applyFill="1" applyAlignment="1" applyProtection="1">
      <alignment horizontal="center" wrapText="1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72" fillId="13" borderId="90" xfId="0" applyFont="1" applyFill="1" applyBorder="1" applyAlignment="1" applyProtection="1">
      <alignment horizontal="center"/>
      <protection locked="0"/>
    </xf>
    <xf numFmtId="0" fontId="72" fillId="13" borderId="4" xfId="0" applyFont="1" applyFill="1" applyBorder="1" applyAlignment="1" applyProtection="1">
      <alignment horizontal="center"/>
      <protection locked="0"/>
    </xf>
    <xf numFmtId="0" fontId="72" fillId="13" borderId="5" xfId="0" applyFont="1" applyFill="1" applyBorder="1" applyAlignment="1" applyProtection="1">
      <alignment horizontal="center"/>
      <protection locked="0"/>
    </xf>
    <xf numFmtId="0" fontId="62" fillId="8" borderId="171" xfId="0" applyFont="1" applyFill="1" applyBorder="1" applyAlignment="1" applyProtection="1">
      <alignment horizontal="right" vertical="center"/>
      <protection locked="0"/>
    </xf>
    <xf numFmtId="0" fontId="73" fillId="0" borderId="0" xfId="0" applyFont="1" applyAlignment="1" applyProtection="1">
      <alignment horizontal="center" vertical="center"/>
      <protection locked="0"/>
    </xf>
    <xf numFmtId="0" fontId="57" fillId="8" borderId="0" xfId="0" applyFont="1" applyFill="1" applyAlignment="1" applyProtection="1">
      <alignment horizontal="left"/>
      <protection locked="0"/>
    </xf>
    <xf numFmtId="0" fontId="52" fillId="10" borderId="0" xfId="0" applyFont="1" applyFill="1" applyAlignment="1" applyProtection="1">
      <alignment horizontal="left" vertical="top" wrapText="1"/>
      <protection locked="0"/>
    </xf>
    <xf numFmtId="0" fontId="57" fillId="10" borderId="0" xfId="0" applyFont="1" applyFill="1" applyAlignment="1" applyProtection="1">
      <alignment horizontal="left" vertical="top"/>
      <protection locked="0"/>
    </xf>
    <xf numFmtId="0" fontId="68" fillId="12" borderId="165" xfId="0" applyFont="1" applyFill="1" applyBorder="1" applyAlignment="1" applyProtection="1">
      <alignment horizontal="center" vertical="center"/>
      <protection locked="0"/>
    </xf>
    <xf numFmtId="44" fontId="53" fillId="10" borderId="178" xfId="1" applyNumberFormat="1" applyFont="1" applyFill="1" applyBorder="1" applyAlignment="1" applyProtection="1">
      <alignment horizontal="left" vertical="center"/>
      <protection locked="0"/>
    </xf>
    <xf numFmtId="44" fontId="53" fillId="10" borderId="150" xfId="1" applyNumberFormat="1" applyFont="1" applyFill="1" applyBorder="1" applyAlignment="1" applyProtection="1">
      <alignment horizontal="left" vertical="center"/>
      <protection locked="0"/>
    </xf>
    <xf numFmtId="44" fontId="53" fillId="10" borderId="151" xfId="1" applyNumberFormat="1" applyFont="1" applyFill="1" applyBorder="1" applyAlignment="1" applyProtection="1">
      <alignment horizontal="left" vertical="center"/>
      <protection locked="0"/>
    </xf>
    <xf numFmtId="44" fontId="53" fillId="10" borderId="161" xfId="1" applyNumberFormat="1" applyFont="1" applyFill="1" applyBorder="1" applyAlignment="1" applyProtection="1">
      <alignment horizontal="center" vertical="center"/>
      <protection locked="0"/>
    </xf>
    <xf numFmtId="44" fontId="53" fillId="10" borderId="85" xfId="1" applyNumberFormat="1" applyFont="1" applyFill="1" applyBorder="1" applyAlignment="1" applyProtection="1">
      <alignment horizontal="center" vertical="center"/>
      <protection locked="0"/>
    </xf>
    <xf numFmtId="44" fontId="53" fillId="10" borderId="138" xfId="1" applyNumberFormat="1" applyFont="1" applyFill="1" applyBorder="1" applyAlignment="1" applyProtection="1">
      <alignment horizontal="center" vertical="center"/>
      <protection locked="0"/>
    </xf>
    <xf numFmtId="44" fontId="53" fillId="8" borderId="161" xfId="1" applyNumberFormat="1" applyFont="1" applyFill="1" applyBorder="1" applyAlignment="1" applyProtection="1">
      <alignment horizontal="center" vertical="center"/>
    </xf>
    <xf numFmtId="44" fontId="53" fillId="8" borderId="85" xfId="1" applyNumberFormat="1" applyFont="1" applyFill="1" applyBorder="1" applyAlignment="1" applyProtection="1">
      <alignment horizontal="center" vertical="center"/>
    </xf>
    <xf numFmtId="44" fontId="53" fillId="8" borderId="138" xfId="1" applyNumberFormat="1" applyFont="1" applyFill="1" applyBorder="1" applyAlignment="1" applyProtection="1">
      <alignment horizontal="center" vertical="center"/>
    </xf>
    <xf numFmtId="10" fontId="53" fillId="10" borderId="161" xfId="3" applyNumberFormat="1" applyFont="1" applyFill="1" applyBorder="1" applyAlignment="1" applyProtection="1">
      <alignment horizontal="right" vertical="center"/>
      <protection locked="0"/>
    </xf>
    <xf numFmtId="10" fontId="53" fillId="10" borderId="85" xfId="3" applyNumberFormat="1" applyFont="1" applyFill="1" applyBorder="1" applyAlignment="1" applyProtection="1">
      <alignment horizontal="right" vertical="center"/>
      <protection locked="0"/>
    </xf>
    <xf numFmtId="10" fontId="53" fillId="10" borderId="138" xfId="3" applyNumberFormat="1" applyFont="1" applyFill="1" applyBorder="1" applyAlignment="1" applyProtection="1">
      <alignment horizontal="right" vertical="center"/>
      <protection locked="0"/>
    </xf>
    <xf numFmtId="44" fontId="53" fillId="8" borderId="161" xfId="3" applyNumberFormat="1" applyFont="1" applyFill="1" applyBorder="1" applyAlignment="1" applyProtection="1">
      <alignment horizontal="center" vertical="center"/>
    </xf>
    <xf numFmtId="44" fontId="53" fillId="8" borderId="85" xfId="3" applyNumberFormat="1" applyFont="1" applyFill="1" applyBorder="1" applyAlignment="1" applyProtection="1">
      <alignment horizontal="center" vertical="center"/>
    </xf>
    <xf numFmtId="44" fontId="53" fillId="8" borderId="138" xfId="3" applyNumberFormat="1" applyFont="1" applyFill="1" applyBorder="1" applyAlignment="1" applyProtection="1">
      <alignment horizontal="center" vertical="center"/>
    </xf>
    <xf numFmtId="44" fontId="59" fillId="8" borderId="175" xfId="1" applyNumberFormat="1" applyFont="1" applyFill="1" applyBorder="1" applyAlignment="1" applyProtection="1">
      <alignment horizontal="center" vertical="center"/>
    </xf>
    <xf numFmtId="44" fontId="59" fillId="8" borderId="135" xfId="1" applyNumberFormat="1" applyFont="1" applyFill="1" applyBorder="1" applyAlignment="1" applyProtection="1">
      <alignment horizontal="center" vertical="center"/>
    </xf>
    <xf numFmtId="44" fontId="59" fillId="8" borderId="179" xfId="1" applyNumberFormat="1" applyFont="1" applyFill="1" applyBorder="1" applyAlignment="1" applyProtection="1">
      <alignment horizontal="center" vertical="center"/>
    </xf>
    <xf numFmtId="166" fontId="62" fillId="8" borderId="161" xfId="0" applyNumberFormat="1" applyFont="1" applyFill="1" applyBorder="1" applyAlignment="1" applyProtection="1">
      <alignment horizontal="right" vertical="center"/>
      <protection locked="0"/>
    </xf>
    <xf numFmtId="166" fontId="62" fillId="8" borderId="9" xfId="0" applyNumberFormat="1" applyFont="1" applyFill="1" applyBorder="1" applyAlignment="1" applyProtection="1">
      <alignment horizontal="right" vertical="center"/>
      <protection locked="0"/>
    </xf>
    <xf numFmtId="166" fontId="59" fillId="8" borderId="175" xfId="0" applyNumberFormat="1" applyFont="1" applyFill="1" applyBorder="1" applyAlignment="1" applyProtection="1">
      <alignment horizontal="right" vertical="center"/>
      <protection locked="0"/>
    </xf>
    <xf numFmtId="166" fontId="59" fillId="8" borderId="180" xfId="0" applyNumberFormat="1" applyFont="1" applyFill="1" applyBorder="1" applyAlignment="1" applyProtection="1">
      <alignment horizontal="right" vertical="center"/>
      <protection locked="0"/>
    </xf>
    <xf numFmtId="0" fontId="60" fillId="0" borderId="166" xfId="0" applyFont="1" applyBorder="1" applyAlignment="1" applyProtection="1">
      <alignment horizontal="left"/>
      <protection locked="0"/>
    </xf>
    <xf numFmtId="0" fontId="60" fillId="0" borderId="171" xfId="0" applyFont="1" applyBorder="1" applyAlignment="1" applyProtection="1">
      <alignment horizontal="left"/>
      <protection locked="0"/>
    </xf>
    <xf numFmtId="0" fontId="60" fillId="0" borderId="178" xfId="0" applyFont="1" applyBorder="1" applyAlignment="1" applyProtection="1">
      <alignment horizontal="left"/>
      <protection locked="0"/>
    </xf>
    <xf numFmtId="0" fontId="60" fillId="0" borderId="13" xfId="0" applyFont="1" applyBorder="1" applyAlignment="1" applyProtection="1">
      <alignment horizontal="left"/>
      <protection locked="0"/>
    </xf>
    <xf numFmtId="0" fontId="60" fillId="0" borderId="10" xfId="0" applyFont="1" applyBorder="1" applyAlignment="1" applyProtection="1">
      <alignment horizontal="left"/>
      <protection locked="0"/>
    </xf>
    <xf numFmtId="0" fontId="60" fillId="0" borderId="161" xfId="0" applyFont="1" applyBorder="1" applyAlignment="1" applyProtection="1">
      <alignment horizontal="left"/>
      <protection locked="0"/>
    </xf>
    <xf numFmtId="0" fontId="60" fillId="0" borderId="167" xfId="0" applyFont="1" applyBorder="1" applyAlignment="1" applyProtection="1">
      <alignment horizontal="left"/>
      <protection locked="0"/>
    </xf>
    <xf numFmtId="0" fontId="60" fillId="0" borderId="181" xfId="0" applyFont="1" applyBorder="1" applyAlignment="1" applyProtection="1">
      <alignment horizontal="left"/>
      <protection locked="0"/>
    </xf>
    <xf numFmtId="0" fontId="60" fillId="0" borderId="175" xfId="0" applyFont="1" applyBorder="1" applyAlignment="1" applyProtection="1">
      <alignment horizontal="left"/>
      <protection locked="0"/>
    </xf>
    <xf numFmtId="0" fontId="74" fillId="14" borderId="10" xfId="0" applyFont="1" applyFill="1" applyBorder="1" applyAlignment="1" applyProtection="1">
      <alignment horizontal="center" vertical="center"/>
      <protection locked="0"/>
    </xf>
    <xf numFmtId="0" fontId="60" fillId="0" borderId="131" xfId="0" applyFont="1" applyBorder="1" applyAlignment="1" applyProtection="1">
      <alignment horizontal="left"/>
      <protection locked="0"/>
    </xf>
    <xf numFmtId="0" fontId="60" fillId="0" borderId="9" xfId="0" applyFont="1" applyBorder="1" applyAlignment="1" applyProtection="1">
      <alignment horizontal="left"/>
      <protection locked="0"/>
    </xf>
    <xf numFmtId="0" fontId="74" fillId="14" borderId="10" xfId="0" applyFont="1" applyFill="1" applyBorder="1" applyAlignment="1" applyProtection="1">
      <alignment horizontal="center" vertical="center" wrapText="1"/>
      <protection locked="0"/>
    </xf>
    <xf numFmtId="0" fontId="75" fillId="0" borderId="0" xfId="0" applyFont="1" applyAlignment="1" applyProtection="1">
      <alignment horizontal="left" wrapText="1"/>
      <protection locked="0"/>
    </xf>
  </cellXfs>
  <cellStyles count="4">
    <cellStyle name="Currency" xfId="1" builtinId="4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 sz="2400"/>
              <a:t>Schedule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Amortization!$C$20</c:f>
              <c:strCache>
                <c:ptCount val="1"/>
                <c:pt idx="0">
                  <c:v>Interest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numRef>
              <c:f>Amortization!$A$21:$A$382</c:f>
              <c:numCache>
                <c:formatCode>dd\-mmm\-yy_)</c:formatCode>
                <c:ptCount val="362"/>
                <c:pt idx="1">
                  <c:v>0</c:v>
                </c:pt>
                <c:pt idx="2">
                  <c:v>31</c:v>
                </c:pt>
                <c:pt idx="3">
                  <c:v>31</c:v>
                </c:pt>
                <c:pt idx="4">
                  <c:v>31</c:v>
                </c:pt>
                <c:pt idx="5">
                  <c:v>31</c:v>
                </c:pt>
                <c:pt idx="6">
                  <c:v>31</c:v>
                </c:pt>
                <c:pt idx="7">
                  <c:v>31</c:v>
                </c:pt>
                <c:pt idx="8">
                  <c:v>31</c:v>
                </c:pt>
                <c:pt idx="9">
                  <c:v>31</c:v>
                </c:pt>
                <c:pt idx="10">
                  <c:v>31</c:v>
                </c:pt>
                <c:pt idx="11">
                  <c:v>31</c:v>
                </c:pt>
                <c:pt idx="12">
                  <c:v>31</c:v>
                </c:pt>
                <c:pt idx="13">
                  <c:v>31</c:v>
                </c:pt>
                <c:pt idx="14">
                  <c:v>31</c:v>
                </c:pt>
                <c:pt idx="15">
                  <c:v>31</c:v>
                </c:pt>
                <c:pt idx="16">
                  <c:v>31</c:v>
                </c:pt>
                <c:pt idx="17">
                  <c:v>31</c:v>
                </c:pt>
                <c:pt idx="18">
                  <c:v>31</c:v>
                </c:pt>
                <c:pt idx="19">
                  <c:v>31</c:v>
                </c:pt>
                <c:pt idx="20">
                  <c:v>31</c:v>
                </c:pt>
                <c:pt idx="21">
                  <c:v>31</c:v>
                </c:pt>
                <c:pt idx="22">
                  <c:v>31</c:v>
                </c:pt>
                <c:pt idx="23">
                  <c:v>31</c:v>
                </c:pt>
                <c:pt idx="24">
                  <c:v>31</c:v>
                </c:pt>
                <c:pt idx="25">
                  <c:v>31</c:v>
                </c:pt>
                <c:pt idx="26">
                  <c:v>31</c:v>
                </c:pt>
                <c:pt idx="27">
                  <c:v>31</c:v>
                </c:pt>
                <c:pt idx="28">
                  <c:v>31</c:v>
                </c:pt>
                <c:pt idx="29">
                  <c:v>31</c:v>
                </c:pt>
                <c:pt idx="30">
                  <c:v>31</c:v>
                </c:pt>
                <c:pt idx="31">
                  <c:v>31</c:v>
                </c:pt>
                <c:pt idx="32">
                  <c:v>31</c:v>
                </c:pt>
                <c:pt idx="33">
                  <c:v>31</c:v>
                </c:pt>
                <c:pt idx="34">
                  <c:v>31</c:v>
                </c:pt>
                <c:pt idx="35">
                  <c:v>31</c:v>
                </c:pt>
                <c:pt idx="36">
                  <c:v>31</c:v>
                </c:pt>
                <c:pt idx="37">
                  <c:v>31</c:v>
                </c:pt>
                <c:pt idx="38">
                  <c:v>31</c:v>
                </c:pt>
                <c:pt idx="39">
                  <c:v>31</c:v>
                </c:pt>
                <c:pt idx="40">
                  <c:v>31</c:v>
                </c:pt>
                <c:pt idx="41">
                  <c:v>31</c:v>
                </c:pt>
                <c:pt idx="42">
                  <c:v>31</c:v>
                </c:pt>
                <c:pt idx="43">
                  <c:v>31</c:v>
                </c:pt>
                <c:pt idx="44">
                  <c:v>31</c:v>
                </c:pt>
                <c:pt idx="45">
                  <c:v>31</c:v>
                </c:pt>
                <c:pt idx="46">
                  <c:v>31</c:v>
                </c:pt>
                <c:pt idx="47">
                  <c:v>31</c:v>
                </c:pt>
                <c:pt idx="48">
                  <c:v>31</c:v>
                </c:pt>
                <c:pt idx="49">
                  <c:v>31</c:v>
                </c:pt>
                <c:pt idx="50">
                  <c:v>31</c:v>
                </c:pt>
                <c:pt idx="51">
                  <c:v>31</c:v>
                </c:pt>
                <c:pt idx="52">
                  <c:v>31</c:v>
                </c:pt>
                <c:pt idx="53">
                  <c:v>31</c:v>
                </c:pt>
                <c:pt idx="54">
                  <c:v>31</c:v>
                </c:pt>
                <c:pt idx="55">
                  <c:v>31</c:v>
                </c:pt>
                <c:pt idx="56">
                  <c:v>31</c:v>
                </c:pt>
                <c:pt idx="57">
                  <c:v>31</c:v>
                </c:pt>
                <c:pt idx="58">
                  <c:v>31</c:v>
                </c:pt>
                <c:pt idx="59">
                  <c:v>31</c:v>
                </c:pt>
                <c:pt idx="60">
                  <c:v>31</c:v>
                </c:pt>
                <c:pt idx="61">
                  <c:v>31</c:v>
                </c:pt>
                <c:pt idx="62">
                  <c:v>31</c:v>
                </c:pt>
                <c:pt idx="63">
                  <c:v>31</c:v>
                </c:pt>
                <c:pt idx="64">
                  <c:v>31</c:v>
                </c:pt>
                <c:pt idx="65">
                  <c:v>31</c:v>
                </c:pt>
                <c:pt idx="66">
                  <c:v>31</c:v>
                </c:pt>
                <c:pt idx="67">
                  <c:v>31</c:v>
                </c:pt>
                <c:pt idx="68">
                  <c:v>31</c:v>
                </c:pt>
                <c:pt idx="69">
                  <c:v>31</c:v>
                </c:pt>
                <c:pt idx="70">
                  <c:v>31</c:v>
                </c:pt>
                <c:pt idx="71">
                  <c:v>31</c:v>
                </c:pt>
                <c:pt idx="72">
                  <c:v>31</c:v>
                </c:pt>
                <c:pt idx="73">
                  <c:v>31</c:v>
                </c:pt>
                <c:pt idx="74">
                  <c:v>31</c:v>
                </c:pt>
                <c:pt idx="75">
                  <c:v>31</c:v>
                </c:pt>
                <c:pt idx="76">
                  <c:v>31</c:v>
                </c:pt>
                <c:pt idx="77">
                  <c:v>31</c:v>
                </c:pt>
                <c:pt idx="78">
                  <c:v>31</c:v>
                </c:pt>
                <c:pt idx="79">
                  <c:v>31</c:v>
                </c:pt>
                <c:pt idx="80">
                  <c:v>31</c:v>
                </c:pt>
                <c:pt idx="81">
                  <c:v>31</c:v>
                </c:pt>
                <c:pt idx="82">
                  <c:v>31</c:v>
                </c:pt>
                <c:pt idx="83">
                  <c:v>31</c:v>
                </c:pt>
                <c:pt idx="84">
                  <c:v>31</c:v>
                </c:pt>
                <c:pt idx="85">
                  <c:v>31</c:v>
                </c:pt>
                <c:pt idx="86">
                  <c:v>31</c:v>
                </c:pt>
                <c:pt idx="87">
                  <c:v>31</c:v>
                </c:pt>
                <c:pt idx="88">
                  <c:v>31</c:v>
                </c:pt>
                <c:pt idx="89">
                  <c:v>31</c:v>
                </c:pt>
                <c:pt idx="90">
                  <c:v>31</c:v>
                </c:pt>
                <c:pt idx="91">
                  <c:v>31</c:v>
                </c:pt>
                <c:pt idx="92">
                  <c:v>31</c:v>
                </c:pt>
                <c:pt idx="93">
                  <c:v>31</c:v>
                </c:pt>
                <c:pt idx="94">
                  <c:v>31</c:v>
                </c:pt>
                <c:pt idx="95">
                  <c:v>31</c:v>
                </c:pt>
                <c:pt idx="96">
                  <c:v>31</c:v>
                </c:pt>
                <c:pt idx="97">
                  <c:v>31</c:v>
                </c:pt>
                <c:pt idx="98">
                  <c:v>31</c:v>
                </c:pt>
                <c:pt idx="99">
                  <c:v>31</c:v>
                </c:pt>
                <c:pt idx="100">
                  <c:v>31</c:v>
                </c:pt>
                <c:pt idx="101">
                  <c:v>31</c:v>
                </c:pt>
                <c:pt idx="102">
                  <c:v>31</c:v>
                </c:pt>
                <c:pt idx="103">
                  <c:v>31</c:v>
                </c:pt>
                <c:pt idx="104">
                  <c:v>31</c:v>
                </c:pt>
                <c:pt idx="105">
                  <c:v>31</c:v>
                </c:pt>
                <c:pt idx="106">
                  <c:v>31</c:v>
                </c:pt>
                <c:pt idx="107">
                  <c:v>31</c:v>
                </c:pt>
                <c:pt idx="108">
                  <c:v>31</c:v>
                </c:pt>
                <c:pt idx="109">
                  <c:v>31</c:v>
                </c:pt>
                <c:pt idx="110">
                  <c:v>31</c:v>
                </c:pt>
                <c:pt idx="111">
                  <c:v>31</c:v>
                </c:pt>
                <c:pt idx="112">
                  <c:v>31</c:v>
                </c:pt>
                <c:pt idx="113">
                  <c:v>31</c:v>
                </c:pt>
                <c:pt idx="114">
                  <c:v>31</c:v>
                </c:pt>
                <c:pt idx="115">
                  <c:v>31</c:v>
                </c:pt>
                <c:pt idx="116">
                  <c:v>31</c:v>
                </c:pt>
                <c:pt idx="117">
                  <c:v>31</c:v>
                </c:pt>
                <c:pt idx="118">
                  <c:v>31</c:v>
                </c:pt>
                <c:pt idx="119">
                  <c:v>31</c:v>
                </c:pt>
                <c:pt idx="120">
                  <c:v>31</c:v>
                </c:pt>
                <c:pt idx="121">
                  <c:v>31</c:v>
                </c:pt>
                <c:pt idx="122">
                  <c:v>31</c:v>
                </c:pt>
                <c:pt idx="123">
                  <c:v>31</c:v>
                </c:pt>
                <c:pt idx="124">
                  <c:v>31</c:v>
                </c:pt>
                <c:pt idx="125">
                  <c:v>31</c:v>
                </c:pt>
                <c:pt idx="126">
                  <c:v>31</c:v>
                </c:pt>
                <c:pt idx="127">
                  <c:v>31</c:v>
                </c:pt>
                <c:pt idx="128">
                  <c:v>31</c:v>
                </c:pt>
                <c:pt idx="129">
                  <c:v>31</c:v>
                </c:pt>
                <c:pt idx="130">
                  <c:v>31</c:v>
                </c:pt>
                <c:pt idx="131">
                  <c:v>31</c:v>
                </c:pt>
                <c:pt idx="132">
                  <c:v>31</c:v>
                </c:pt>
                <c:pt idx="133">
                  <c:v>31</c:v>
                </c:pt>
                <c:pt idx="134">
                  <c:v>31</c:v>
                </c:pt>
                <c:pt idx="135">
                  <c:v>31</c:v>
                </c:pt>
                <c:pt idx="136">
                  <c:v>31</c:v>
                </c:pt>
                <c:pt idx="137">
                  <c:v>31</c:v>
                </c:pt>
                <c:pt idx="138">
                  <c:v>31</c:v>
                </c:pt>
                <c:pt idx="139">
                  <c:v>31</c:v>
                </c:pt>
                <c:pt idx="140">
                  <c:v>31</c:v>
                </c:pt>
                <c:pt idx="141">
                  <c:v>31</c:v>
                </c:pt>
                <c:pt idx="142">
                  <c:v>31</c:v>
                </c:pt>
                <c:pt idx="143">
                  <c:v>31</c:v>
                </c:pt>
                <c:pt idx="144">
                  <c:v>31</c:v>
                </c:pt>
                <c:pt idx="145">
                  <c:v>31</c:v>
                </c:pt>
                <c:pt idx="146">
                  <c:v>31</c:v>
                </c:pt>
                <c:pt idx="147">
                  <c:v>31</c:v>
                </c:pt>
                <c:pt idx="148">
                  <c:v>31</c:v>
                </c:pt>
                <c:pt idx="149">
                  <c:v>31</c:v>
                </c:pt>
                <c:pt idx="150">
                  <c:v>31</c:v>
                </c:pt>
                <c:pt idx="151">
                  <c:v>31</c:v>
                </c:pt>
                <c:pt idx="152">
                  <c:v>31</c:v>
                </c:pt>
                <c:pt idx="153">
                  <c:v>31</c:v>
                </c:pt>
                <c:pt idx="154">
                  <c:v>31</c:v>
                </c:pt>
                <c:pt idx="155">
                  <c:v>31</c:v>
                </c:pt>
                <c:pt idx="156">
                  <c:v>31</c:v>
                </c:pt>
                <c:pt idx="157">
                  <c:v>31</c:v>
                </c:pt>
                <c:pt idx="158">
                  <c:v>31</c:v>
                </c:pt>
                <c:pt idx="159">
                  <c:v>31</c:v>
                </c:pt>
                <c:pt idx="160">
                  <c:v>31</c:v>
                </c:pt>
                <c:pt idx="161">
                  <c:v>31</c:v>
                </c:pt>
                <c:pt idx="162">
                  <c:v>31</c:v>
                </c:pt>
                <c:pt idx="163">
                  <c:v>31</c:v>
                </c:pt>
                <c:pt idx="164">
                  <c:v>31</c:v>
                </c:pt>
                <c:pt idx="165">
                  <c:v>31</c:v>
                </c:pt>
                <c:pt idx="166">
                  <c:v>31</c:v>
                </c:pt>
                <c:pt idx="167">
                  <c:v>31</c:v>
                </c:pt>
                <c:pt idx="168">
                  <c:v>31</c:v>
                </c:pt>
                <c:pt idx="169">
                  <c:v>31</c:v>
                </c:pt>
                <c:pt idx="170">
                  <c:v>31</c:v>
                </c:pt>
                <c:pt idx="171">
                  <c:v>31</c:v>
                </c:pt>
                <c:pt idx="172">
                  <c:v>31</c:v>
                </c:pt>
                <c:pt idx="173">
                  <c:v>31</c:v>
                </c:pt>
                <c:pt idx="174">
                  <c:v>31</c:v>
                </c:pt>
                <c:pt idx="175">
                  <c:v>31</c:v>
                </c:pt>
                <c:pt idx="176">
                  <c:v>31</c:v>
                </c:pt>
                <c:pt idx="177">
                  <c:v>31</c:v>
                </c:pt>
                <c:pt idx="178">
                  <c:v>31</c:v>
                </c:pt>
                <c:pt idx="179">
                  <c:v>31</c:v>
                </c:pt>
                <c:pt idx="180">
                  <c:v>31</c:v>
                </c:pt>
                <c:pt idx="181">
                  <c:v>31</c:v>
                </c:pt>
                <c:pt idx="182">
                  <c:v>31</c:v>
                </c:pt>
                <c:pt idx="183">
                  <c:v>31</c:v>
                </c:pt>
                <c:pt idx="184">
                  <c:v>31</c:v>
                </c:pt>
                <c:pt idx="185">
                  <c:v>31</c:v>
                </c:pt>
                <c:pt idx="186">
                  <c:v>31</c:v>
                </c:pt>
                <c:pt idx="187">
                  <c:v>31</c:v>
                </c:pt>
                <c:pt idx="188">
                  <c:v>31</c:v>
                </c:pt>
                <c:pt idx="189">
                  <c:v>31</c:v>
                </c:pt>
                <c:pt idx="190">
                  <c:v>31</c:v>
                </c:pt>
                <c:pt idx="191">
                  <c:v>31</c:v>
                </c:pt>
                <c:pt idx="192">
                  <c:v>31</c:v>
                </c:pt>
                <c:pt idx="193">
                  <c:v>31</c:v>
                </c:pt>
                <c:pt idx="194">
                  <c:v>31</c:v>
                </c:pt>
                <c:pt idx="195">
                  <c:v>31</c:v>
                </c:pt>
                <c:pt idx="196">
                  <c:v>31</c:v>
                </c:pt>
                <c:pt idx="197">
                  <c:v>31</c:v>
                </c:pt>
                <c:pt idx="198">
                  <c:v>31</c:v>
                </c:pt>
                <c:pt idx="199">
                  <c:v>31</c:v>
                </c:pt>
                <c:pt idx="200">
                  <c:v>31</c:v>
                </c:pt>
                <c:pt idx="201">
                  <c:v>31</c:v>
                </c:pt>
                <c:pt idx="202">
                  <c:v>31</c:v>
                </c:pt>
                <c:pt idx="203">
                  <c:v>31</c:v>
                </c:pt>
                <c:pt idx="204">
                  <c:v>31</c:v>
                </c:pt>
                <c:pt idx="205">
                  <c:v>31</c:v>
                </c:pt>
                <c:pt idx="206">
                  <c:v>31</c:v>
                </c:pt>
                <c:pt idx="207">
                  <c:v>31</c:v>
                </c:pt>
                <c:pt idx="208">
                  <c:v>31</c:v>
                </c:pt>
                <c:pt idx="209">
                  <c:v>31</c:v>
                </c:pt>
                <c:pt idx="210">
                  <c:v>31</c:v>
                </c:pt>
                <c:pt idx="211">
                  <c:v>31</c:v>
                </c:pt>
                <c:pt idx="212">
                  <c:v>31</c:v>
                </c:pt>
                <c:pt idx="213">
                  <c:v>31</c:v>
                </c:pt>
                <c:pt idx="214">
                  <c:v>31</c:v>
                </c:pt>
                <c:pt idx="215">
                  <c:v>31</c:v>
                </c:pt>
                <c:pt idx="216">
                  <c:v>31</c:v>
                </c:pt>
                <c:pt idx="217">
                  <c:v>31</c:v>
                </c:pt>
                <c:pt idx="218">
                  <c:v>31</c:v>
                </c:pt>
                <c:pt idx="219">
                  <c:v>31</c:v>
                </c:pt>
                <c:pt idx="220">
                  <c:v>31</c:v>
                </c:pt>
                <c:pt idx="221">
                  <c:v>31</c:v>
                </c:pt>
                <c:pt idx="222">
                  <c:v>31</c:v>
                </c:pt>
                <c:pt idx="223">
                  <c:v>31</c:v>
                </c:pt>
                <c:pt idx="224">
                  <c:v>31</c:v>
                </c:pt>
                <c:pt idx="225">
                  <c:v>31</c:v>
                </c:pt>
                <c:pt idx="226">
                  <c:v>31</c:v>
                </c:pt>
                <c:pt idx="227">
                  <c:v>31</c:v>
                </c:pt>
                <c:pt idx="228">
                  <c:v>31</c:v>
                </c:pt>
                <c:pt idx="229">
                  <c:v>31</c:v>
                </c:pt>
                <c:pt idx="230">
                  <c:v>31</c:v>
                </c:pt>
                <c:pt idx="231">
                  <c:v>31</c:v>
                </c:pt>
                <c:pt idx="232">
                  <c:v>31</c:v>
                </c:pt>
                <c:pt idx="233">
                  <c:v>31</c:v>
                </c:pt>
                <c:pt idx="234">
                  <c:v>31</c:v>
                </c:pt>
                <c:pt idx="235">
                  <c:v>31</c:v>
                </c:pt>
                <c:pt idx="236">
                  <c:v>31</c:v>
                </c:pt>
                <c:pt idx="237">
                  <c:v>31</c:v>
                </c:pt>
                <c:pt idx="238">
                  <c:v>31</c:v>
                </c:pt>
                <c:pt idx="239">
                  <c:v>31</c:v>
                </c:pt>
                <c:pt idx="240">
                  <c:v>31</c:v>
                </c:pt>
                <c:pt idx="241">
                  <c:v>31</c:v>
                </c:pt>
                <c:pt idx="242">
                  <c:v>31</c:v>
                </c:pt>
                <c:pt idx="243">
                  <c:v>31</c:v>
                </c:pt>
                <c:pt idx="244">
                  <c:v>31</c:v>
                </c:pt>
                <c:pt idx="245">
                  <c:v>31</c:v>
                </c:pt>
                <c:pt idx="246">
                  <c:v>31</c:v>
                </c:pt>
                <c:pt idx="247">
                  <c:v>31</c:v>
                </c:pt>
                <c:pt idx="248">
                  <c:v>31</c:v>
                </c:pt>
                <c:pt idx="249">
                  <c:v>31</c:v>
                </c:pt>
                <c:pt idx="250">
                  <c:v>31</c:v>
                </c:pt>
                <c:pt idx="251">
                  <c:v>31</c:v>
                </c:pt>
                <c:pt idx="252">
                  <c:v>31</c:v>
                </c:pt>
                <c:pt idx="253">
                  <c:v>31</c:v>
                </c:pt>
                <c:pt idx="254">
                  <c:v>31</c:v>
                </c:pt>
                <c:pt idx="255">
                  <c:v>31</c:v>
                </c:pt>
                <c:pt idx="256">
                  <c:v>31</c:v>
                </c:pt>
                <c:pt idx="257">
                  <c:v>31</c:v>
                </c:pt>
                <c:pt idx="258">
                  <c:v>31</c:v>
                </c:pt>
                <c:pt idx="259">
                  <c:v>31</c:v>
                </c:pt>
                <c:pt idx="260">
                  <c:v>31</c:v>
                </c:pt>
                <c:pt idx="261">
                  <c:v>31</c:v>
                </c:pt>
                <c:pt idx="262">
                  <c:v>31</c:v>
                </c:pt>
                <c:pt idx="263">
                  <c:v>31</c:v>
                </c:pt>
                <c:pt idx="264">
                  <c:v>31</c:v>
                </c:pt>
                <c:pt idx="265">
                  <c:v>31</c:v>
                </c:pt>
                <c:pt idx="266">
                  <c:v>31</c:v>
                </c:pt>
                <c:pt idx="267">
                  <c:v>31</c:v>
                </c:pt>
                <c:pt idx="268">
                  <c:v>31</c:v>
                </c:pt>
                <c:pt idx="269">
                  <c:v>31</c:v>
                </c:pt>
                <c:pt idx="270">
                  <c:v>31</c:v>
                </c:pt>
                <c:pt idx="271">
                  <c:v>31</c:v>
                </c:pt>
                <c:pt idx="272">
                  <c:v>31</c:v>
                </c:pt>
                <c:pt idx="273">
                  <c:v>31</c:v>
                </c:pt>
                <c:pt idx="274">
                  <c:v>31</c:v>
                </c:pt>
                <c:pt idx="275">
                  <c:v>31</c:v>
                </c:pt>
                <c:pt idx="276">
                  <c:v>31</c:v>
                </c:pt>
                <c:pt idx="277">
                  <c:v>31</c:v>
                </c:pt>
                <c:pt idx="278">
                  <c:v>31</c:v>
                </c:pt>
                <c:pt idx="279">
                  <c:v>31</c:v>
                </c:pt>
                <c:pt idx="280">
                  <c:v>31</c:v>
                </c:pt>
                <c:pt idx="281">
                  <c:v>31</c:v>
                </c:pt>
                <c:pt idx="282">
                  <c:v>31</c:v>
                </c:pt>
                <c:pt idx="283">
                  <c:v>31</c:v>
                </c:pt>
                <c:pt idx="284">
                  <c:v>31</c:v>
                </c:pt>
                <c:pt idx="285">
                  <c:v>31</c:v>
                </c:pt>
                <c:pt idx="286">
                  <c:v>31</c:v>
                </c:pt>
                <c:pt idx="287">
                  <c:v>31</c:v>
                </c:pt>
                <c:pt idx="288">
                  <c:v>31</c:v>
                </c:pt>
                <c:pt idx="289">
                  <c:v>31</c:v>
                </c:pt>
                <c:pt idx="290">
                  <c:v>31</c:v>
                </c:pt>
                <c:pt idx="291">
                  <c:v>31</c:v>
                </c:pt>
                <c:pt idx="292">
                  <c:v>31</c:v>
                </c:pt>
                <c:pt idx="293">
                  <c:v>31</c:v>
                </c:pt>
                <c:pt idx="294">
                  <c:v>31</c:v>
                </c:pt>
                <c:pt idx="295">
                  <c:v>31</c:v>
                </c:pt>
                <c:pt idx="296">
                  <c:v>31</c:v>
                </c:pt>
                <c:pt idx="297">
                  <c:v>31</c:v>
                </c:pt>
                <c:pt idx="298">
                  <c:v>31</c:v>
                </c:pt>
                <c:pt idx="299">
                  <c:v>31</c:v>
                </c:pt>
                <c:pt idx="300">
                  <c:v>31</c:v>
                </c:pt>
                <c:pt idx="301">
                  <c:v>31</c:v>
                </c:pt>
                <c:pt idx="302">
                  <c:v>31</c:v>
                </c:pt>
                <c:pt idx="303">
                  <c:v>31</c:v>
                </c:pt>
                <c:pt idx="304">
                  <c:v>31</c:v>
                </c:pt>
                <c:pt idx="305">
                  <c:v>31</c:v>
                </c:pt>
                <c:pt idx="306">
                  <c:v>31</c:v>
                </c:pt>
                <c:pt idx="307">
                  <c:v>31</c:v>
                </c:pt>
                <c:pt idx="308">
                  <c:v>31</c:v>
                </c:pt>
                <c:pt idx="309">
                  <c:v>31</c:v>
                </c:pt>
                <c:pt idx="310">
                  <c:v>31</c:v>
                </c:pt>
                <c:pt idx="311">
                  <c:v>31</c:v>
                </c:pt>
                <c:pt idx="312">
                  <c:v>31</c:v>
                </c:pt>
                <c:pt idx="313">
                  <c:v>31</c:v>
                </c:pt>
                <c:pt idx="314">
                  <c:v>31</c:v>
                </c:pt>
                <c:pt idx="315">
                  <c:v>31</c:v>
                </c:pt>
                <c:pt idx="316">
                  <c:v>31</c:v>
                </c:pt>
                <c:pt idx="317">
                  <c:v>31</c:v>
                </c:pt>
                <c:pt idx="318">
                  <c:v>31</c:v>
                </c:pt>
                <c:pt idx="319">
                  <c:v>31</c:v>
                </c:pt>
                <c:pt idx="320">
                  <c:v>31</c:v>
                </c:pt>
                <c:pt idx="321">
                  <c:v>31</c:v>
                </c:pt>
                <c:pt idx="322">
                  <c:v>31</c:v>
                </c:pt>
                <c:pt idx="323">
                  <c:v>31</c:v>
                </c:pt>
                <c:pt idx="324">
                  <c:v>31</c:v>
                </c:pt>
                <c:pt idx="325">
                  <c:v>31</c:v>
                </c:pt>
                <c:pt idx="326">
                  <c:v>31</c:v>
                </c:pt>
                <c:pt idx="327">
                  <c:v>31</c:v>
                </c:pt>
                <c:pt idx="328">
                  <c:v>31</c:v>
                </c:pt>
                <c:pt idx="329">
                  <c:v>31</c:v>
                </c:pt>
                <c:pt idx="330">
                  <c:v>31</c:v>
                </c:pt>
                <c:pt idx="331">
                  <c:v>31</c:v>
                </c:pt>
                <c:pt idx="332">
                  <c:v>31</c:v>
                </c:pt>
                <c:pt idx="333">
                  <c:v>31</c:v>
                </c:pt>
                <c:pt idx="334">
                  <c:v>31</c:v>
                </c:pt>
                <c:pt idx="335">
                  <c:v>31</c:v>
                </c:pt>
                <c:pt idx="336">
                  <c:v>31</c:v>
                </c:pt>
                <c:pt idx="337">
                  <c:v>31</c:v>
                </c:pt>
                <c:pt idx="338">
                  <c:v>31</c:v>
                </c:pt>
                <c:pt idx="339">
                  <c:v>31</c:v>
                </c:pt>
                <c:pt idx="340">
                  <c:v>31</c:v>
                </c:pt>
                <c:pt idx="341">
                  <c:v>31</c:v>
                </c:pt>
                <c:pt idx="342">
                  <c:v>31</c:v>
                </c:pt>
                <c:pt idx="343">
                  <c:v>31</c:v>
                </c:pt>
                <c:pt idx="344">
                  <c:v>31</c:v>
                </c:pt>
                <c:pt idx="345">
                  <c:v>31</c:v>
                </c:pt>
                <c:pt idx="346">
                  <c:v>31</c:v>
                </c:pt>
                <c:pt idx="347">
                  <c:v>31</c:v>
                </c:pt>
                <c:pt idx="348">
                  <c:v>31</c:v>
                </c:pt>
                <c:pt idx="349">
                  <c:v>31</c:v>
                </c:pt>
                <c:pt idx="350">
                  <c:v>31</c:v>
                </c:pt>
                <c:pt idx="351">
                  <c:v>31</c:v>
                </c:pt>
                <c:pt idx="352">
                  <c:v>31</c:v>
                </c:pt>
                <c:pt idx="353">
                  <c:v>31</c:v>
                </c:pt>
                <c:pt idx="354">
                  <c:v>31</c:v>
                </c:pt>
                <c:pt idx="355">
                  <c:v>31</c:v>
                </c:pt>
                <c:pt idx="356">
                  <c:v>31</c:v>
                </c:pt>
                <c:pt idx="357">
                  <c:v>31</c:v>
                </c:pt>
                <c:pt idx="358">
                  <c:v>31</c:v>
                </c:pt>
                <c:pt idx="359">
                  <c:v>31</c:v>
                </c:pt>
                <c:pt idx="360">
                  <c:v>31</c:v>
                </c:pt>
                <c:pt idx="361">
                  <c:v>31</c:v>
                </c:pt>
              </c:numCache>
            </c:numRef>
          </c:cat>
          <c:val>
            <c:numRef>
              <c:f>Amortization!$C$21:$C$382</c:f>
              <c:numCache>
                <c:formatCode>#,##0.00_);\(#,##0.00\)</c:formatCode>
                <c:ptCount val="362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80-484A-B8B6-0E2091C21BCF}"/>
            </c:ext>
          </c:extLst>
        </c:ser>
        <c:ser>
          <c:idx val="1"/>
          <c:order val="1"/>
          <c:tx>
            <c:strRef>
              <c:f>Amortization!$D$20</c:f>
              <c:strCache>
                <c:ptCount val="1"/>
                <c:pt idx="0">
                  <c:v>Principal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cat>
            <c:numRef>
              <c:f>Amortization!$A$21:$A$382</c:f>
              <c:numCache>
                <c:formatCode>dd\-mmm\-yy_)</c:formatCode>
                <c:ptCount val="362"/>
                <c:pt idx="1">
                  <c:v>0</c:v>
                </c:pt>
                <c:pt idx="2">
                  <c:v>31</c:v>
                </c:pt>
                <c:pt idx="3">
                  <c:v>31</c:v>
                </c:pt>
                <c:pt idx="4">
                  <c:v>31</c:v>
                </c:pt>
                <c:pt idx="5">
                  <c:v>31</c:v>
                </c:pt>
                <c:pt idx="6">
                  <c:v>31</c:v>
                </c:pt>
                <c:pt idx="7">
                  <c:v>31</c:v>
                </c:pt>
                <c:pt idx="8">
                  <c:v>31</c:v>
                </c:pt>
                <c:pt idx="9">
                  <c:v>31</c:v>
                </c:pt>
                <c:pt idx="10">
                  <c:v>31</c:v>
                </c:pt>
                <c:pt idx="11">
                  <c:v>31</c:v>
                </c:pt>
                <c:pt idx="12">
                  <c:v>31</c:v>
                </c:pt>
                <c:pt idx="13">
                  <c:v>31</c:v>
                </c:pt>
                <c:pt idx="14">
                  <c:v>31</c:v>
                </c:pt>
                <c:pt idx="15">
                  <c:v>31</c:v>
                </c:pt>
                <c:pt idx="16">
                  <c:v>31</c:v>
                </c:pt>
                <c:pt idx="17">
                  <c:v>31</c:v>
                </c:pt>
                <c:pt idx="18">
                  <c:v>31</c:v>
                </c:pt>
                <c:pt idx="19">
                  <c:v>31</c:v>
                </c:pt>
                <c:pt idx="20">
                  <c:v>31</c:v>
                </c:pt>
                <c:pt idx="21">
                  <c:v>31</c:v>
                </c:pt>
                <c:pt idx="22">
                  <c:v>31</c:v>
                </c:pt>
                <c:pt idx="23">
                  <c:v>31</c:v>
                </c:pt>
                <c:pt idx="24">
                  <c:v>31</c:v>
                </c:pt>
                <c:pt idx="25">
                  <c:v>31</c:v>
                </c:pt>
                <c:pt idx="26">
                  <c:v>31</c:v>
                </c:pt>
                <c:pt idx="27">
                  <c:v>31</c:v>
                </c:pt>
                <c:pt idx="28">
                  <c:v>31</c:v>
                </c:pt>
                <c:pt idx="29">
                  <c:v>31</c:v>
                </c:pt>
                <c:pt idx="30">
                  <c:v>31</c:v>
                </c:pt>
                <c:pt idx="31">
                  <c:v>31</c:v>
                </c:pt>
                <c:pt idx="32">
                  <c:v>31</c:v>
                </c:pt>
                <c:pt idx="33">
                  <c:v>31</c:v>
                </c:pt>
                <c:pt idx="34">
                  <c:v>31</c:v>
                </c:pt>
                <c:pt idx="35">
                  <c:v>31</c:v>
                </c:pt>
                <c:pt idx="36">
                  <c:v>31</c:v>
                </c:pt>
                <c:pt idx="37">
                  <c:v>31</c:v>
                </c:pt>
                <c:pt idx="38">
                  <c:v>31</c:v>
                </c:pt>
                <c:pt idx="39">
                  <c:v>31</c:v>
                </c:pt>
                <c:pt idx="40">
                  <c:v>31</c:v>
                </c:pt>
                <c:pt idx="41">
                  <c:v>31</c:v>
                </c:pt>
                <c:pt idx="42">
                  <c:v>31</c:v>
                </c:pt>
                <c:pt idx="43">
                  <c:v>31</c:v>
                </c:pt>
                <c:pt idx="44">
                  <c:v>31</c:v>
                </c:pt>
                <c:pt idx="45">
                  <c:v>31</c:v>
                </c:pt>
                <c:pt idx="46">
                  <c:v>31</c:v>
                </c:pt>
                <c:pt idx="47">
                  <c:v>31</c:v>
                </c:pt>
                <c:pt idx="48">
                  <c:v>31</c:v>
                </c:pt>
                <c:pt idx="49">
                  <c:v>31</c:v>
                </c:pt>
                <c:pt idx="50">
                  <c:v>31</c:v>
                </c:pt>
                <c:pt idx="51">
                  <c:v>31</c:v>
                </c:pt>
                <c:pt idx="52">
                  <c:v>31</c:v>
                </c:pt>
                <c:pt idx="53">
                  <c:v>31</c:v>
                </c:pt>
                <c:pt idx="54">
                  <c:v>31</c:v>
                </c:pt>
                <c:pt idx="55">
                  <c:v>31</c:v>
                </c:pt>
                <c:pt idx="56">
                  <c:v>31</c:v>
                </c:pt>
                <c:pt idx="57">
                  <c:v>31</c:v>
                </c:pt>
                <c:pt idx="58">
                  <c:v>31</c:v>
                </c:pt>
                <c:pt idx="59">
                  <c:v>31</c:v>
                </c:pt>
                <c:pt idx="60">
                  <c:v>31</c:v>
                </c:pt>
                <c:pt idx="61">
                  <c:v>31</c:v>
                </c:pt>
                <c:pt idx="62">
                  <c:v>31</c:v>
                </c:pt>
                <c:pt idx="63">
                  <c:v>31</c:v>
                </c:pt>
                <c:pt idx="64">
                  <c:v>31</c:v>
                </c:pt>
                <c:pt idx="65">
                  <c:v>31</c:v>
                </c:pt>
                <c:pt idx="66">
                  <c:v>31</c:v>
                </c:pt>
                <c:pt idx="67">
                  <c:v>31</c:v>
                </c:pt>
                <c:pt idx="68">
                  <c:v>31</c:v>
                </c:pt>
                <c:pt idx="69">
                  <c:v>31</c:v>
                </c:pt>
                <c:pt idx="70">
                  <c:v>31</c:v>
                </c:pt>
                <c:pt idx="71">
                  <c:v>31</c:v>
                </c:pt>
                <c:pt idx="72">
                  <c:v>31</c:v>
                </c:pt>
                <c:pt idx="73">
                  <c:v>31</c:v>
                </c:pt>
                <c:pt idx="74">
                  <c:v>31</c:v>
                </c:pt>
                <c:pt idx="75">
                  <c:v>31</c:v>
                </c:pt>
                <c:pt idx="76">
                  <c:v>31</c:v>
                </c:pt>
                <c:pt idx="77">
                  <c:v>31</c:v>
                </c:pt>
                <c:pt idx="78">
                  <c:v>31</c:v>
                </c:pt>
                <c:pt idx="79">
                  <c:v>31</c:v>
                </c:pt>
                <c:pt idx="80">
                  <c:v>31</c:v>
                </c:pt>
                <c:pt idx="81">
                  <c:v>31</c:v>
                </c:pt>
                <c:pt idx="82">
                  <c:v>31</c:v>
                </c:pt>
                <c:pt idx="83">
                  <c:v>31</c:v>
                </c:pt>
                <c:pt idx="84">
                  <c:v>31</c:v>
                </c:pt>
                <c:pt idx="85">
                  <c:v>31</c:v>
                </c:pt>
                <c:pt idx="86">
                  <c:v>31</c:v>
                </c:pt>
                <c:pt idx="87">
                  <c:v>31</c:v>
                </c:pt>
                <c:pt idx="88">
                  <c:v>31</c:v>
                </c:pt>
                <c:pt idx="89">
                  <c:v>31</c:v>
                </c:pt>
                <c:pt idx="90">
                  <c:v>31</c:v>
                </c:pt>
                <c:pt idx="91">
                  <c:v>31</c:v>
                </c:pt>
                <c:pt idx="92">
                  <c:v>31</c:v>
                </c:pt>
                <c:pt idx="93">
                  <c:v>31</c:v>
                </c:pt>
                <c:pt idx="94">
                  <c:v>31</c:v>
                </c:pt>
                <c:pt idx="95">
                  <c:v>31</c:v>
                </c:pt>
                <c:pt idx="96">
                  <c:v>31</c:v>
                </c:pt>
                <c:pt idx="97">
                  <c:v>31</c:v>
                </c:pt>
                <c:pt idx="98">
                  <c:v>31</c:v>
                </c:pt>
                <c:pt idx="99">
                  <c:v>31</c:v>
                </c:pt>
                <c:pt idx="100">
                  <c:v>31</c:v>
                </c:pt>
                <c:pt idx="101">
                  <c:v>31</c:v>
                </c:pt>
                <c:pt idx="102">
                  <c:v>31</c:v>
                </c:pt>
                <c:pt idx="103">
                  <c:v>31</c:v>
                </c:pt>
                <c:pt idx="104">
                  <c:v>31</c:v>
                </c:pt>
                <c:pt idx="105">
                  <c:v>31</c:v>
                </c:pt>
                <c:pt idx="106">
                  <c:v>31</c:v>
                </c:pt>
                <c:pt idx="107">
                  <c:v>31</c:v>
                </c:pt>
                <c:pt idx="108">
                  <c:v>31</c:v>
                </c:pt>
                <c:pt idx="109">
                  <c:v>31</c:v>
                </c:pt>
                <c:pt idx="110">
                  <c:v>31</c:v>
                </c:pt>
                <c:pt idx="111">
                  <c:v>31</c:v>
                </c:pt>
                <c:pt idx="112">
                  <c:v>31</c:v>
                </c:pt>
                <c:pt idx="113">
                  <c:v>31</c:v>
                </c:pt>
                <c:pt idx="114">
                  <c:v>31</c:v>
                </c:pt>
                <c:pt idx="115">
                  <c:v>31</c:v>
                </c:pt>
                <c:pt idx="116">
                  <c:v>31</c:v>
                </c:pt>
                <c:pt idx="117">
                  <c:v>31</c:v>
                </c:pt>
                <c:pt idx="118">
                  <c:v>31</c:v>
                </c:pt>
                <c:pt idx="119">
                  <c:v>31</c:v>
                </c:pt>
                <c:pt idx="120">
                  <c:v>31</c:v>
                </c:pt>
                <c:pt idx="121">
                  <c:v>31</c:v>
                </c:pt>
                <c:pt idx="122">
                  <c:v>31</c:v>
                </c:pt>
                <c:pt idx="123">
                  <c:v>31</c:v>
                </c:pt>
                <c:pt idx="124">
                  <c:v>31</c:v>
                </c:pt>
                <c:pt idx="125">
                  <c:v>31</c:v>
                </c:pt>
                <c:pt idx="126">
                  <c:v>31</c:v>
                </c:pt>
                <c:pt idx="127">
                  <c:v>31</c:v>
                </c:pt>
                <c:pt idx="128">
                  <c:v>31</c:v>
                </c:pt>
                <c:pt idx="129">
                  <c:v>31</c:v>
                </c:pt>
                <c:pt idx="130">
                  <c:v>31</c:v>
                </c:pt>
                <c:pt idx="131">
                  <c:v>31</c:v>
                </c:pt>
                <c:pt idx="132">
                  <c:v>31</c:v>
                </c:pt>
                <c:pt idx="133">
                  <c:v>31</c:v>
                </c:pt>
                <c:pt idx="134">
                  <c:v>31</c:v>
                </c:pt>
                <c:pt idx="135">
                  <c:v>31</c:v>
                </c:pt>
                <c:pt idx="136">
                  <c:v>31</c:v>
                </c:pt>
                <c:pt idx="137">
                  <c:v>31</c:v>
                </c:pt>
                <c:pt idx="138">
                  <c:v>31</c:v>
                </c:pt>
                <c:pt idx="139">
                  <c:v>31</c:v>
                </c:pt>
                <c:pt idx="140">
                  <c:v>31</c:v>
                </c:pt>
                <c:pt idx="141">
                  <c:v>31</c:v>
                </c:pt>
                <c:pt idx="142">
                  <c:v>31</c:v>
                </c:pt>
                <c:pt idx="143">
                  <c:v>31</c:v>
                </c:pt>
                <c:pt idx="144">
                  <c:v>31</c:v>
                </c:pt>
                <c:pt idx="145">
                  <c:v>31</c:v>
                </c:pt>
                <c:pt idx="146">
                  <c:v>31</c:v>
                </c:pt>
                <c:pt idx="147">
                  <c:v>31</c:v>
                </c:pt>
                <c:pt idx="148">
                  <c:v>31</c:v>
                </c:pt>
                <c:pt idx="149">
                  <c:v>31</c:v>
                </c:pt>
                <c:pt idx="150">
                  <c:v>31</c:v>
                </c:pt>
                <c:pt idx="151">
                  <c:v>31</c:v>
                </c:pt>
                <c:pt idx="152">
                  <c:v>31</c:v>
                </c:pt>
                <c:pt idx="153">
                  <c:v>31</c:v>
                </c:pt>
                <c:pt idx="154">
                  <c:v>31</c:v>
                </c:pt>
                <c:pt idx="155">
                  <c:v>31</c:v>
                </c:pt>
                <c:pt idx="156">
                  <c:v>31</c:v>
                </c:pt>
                <c:pt idx="157">
                  <c:v>31</c:v>
                </c:pt>
                <c:pt idx="158">
                  <c:v>31</c:v>
                </c:pt>
                <c:pt idx="159">
                  <c:v>31</c:v>
                </c:pt>
                <c:pt idx="160">
                  <c:v>31</c:v>
                </c:pt>
                <c:pt idx="161">
                  <c:v>31</c:v>
                </c:pt>
                <c:pt idx="162">
                  <c:v>31</c:v>
                </c:pt>
                <c:pt idx="163">
                  <c:v>31</c:v>
                </c:pt>
                <c:pt idx="164">
                  <c:v>31</c:v>
                </c:pt>
                <c:pt idx="165">
                  <c:v>31</c:v>
                </c:pt>
                <c:pt idx="166">
                  <c:v>31</c:v>
                </c:pt>
                <c:pt idx="167">
                  <c:v>31</c:v>
                </c:pt>
                <c:pt idx="168">
                  <c:v>31</c:v>
                </c:pt>
                <c:pt idx="169">
                  <c:v>31</c:v>
                </c:pt>
                <c:pt idx="170">
                  <c:v>31</c:v>
                </c:pt>
                <c:pt idx="171">
                  <c:v>31</c:v>
                </c:pt>
                <c:pt idx="172">
                  <c:v>31</c:v>
                </c:pt>
                <c:pt idx="173">
                  <c:v>31</c:v>
                </c:pt>
                <c:pt idx="174">
                  <c:v>31</c:v>
                </c:pt>
                <c:pt idx="175">
                  <c:v>31</c:v>
                </c:pt>
                <c:pt idx="176">
                  <c:v>31</c:v>
                </c:pt>
                <c:pt idx="177">
                  <c:v>31</c:v>
                </c:pt>
                <c:pt idx="178">
                  <c:v>31</c:v>
                </c:pt>
                <c:pt idx="179">
                  <c:v>31</c:v>
                </c:pt>
                <c:pt idx="180">
                  <c:v>31</c:v>
                </c:pt>
                <c:pt idx="181">
                  <c:v>31</c:v>
                </c:pt>
                <c:pt idx="182">
                  <c:v>31</c:v>
                </c:pt>
                <c:pt idx="183">
                  <c:v>31</c:v>
                </c:pt>
                <c:pt idx="184">
                  <c:v>31</c:v>
                </c:pt>
                <c:pt idx="185">
                  <c:v>31</c:v>
                </c:pt>
                <c:pt idx="186">
                  <c:v>31</c:v>
                </c:pt>
                <c:pt idx="187">
                  <c:v>31</c:v>
                </c:pt>
                <c:pt idx="188">
                  <c:v>31</c:v>
                </c:pt>
                <c:pt idx="189">
                  <c:v>31</c:v>
                </c:pt>
                <c:pt idx="190">
                  <c:v>31</c:v>
                </c:pt>
                <c:pt idx="191">
                  <c:v>31</c:v>
                </c:pt>
                <c:pt idx="192">
                  <c:v>31</c:v>
                </c:pt>
                <c:pt idx="193">
                  <c:v>31</c:v>
                </c:pt>
                <c:pt idx="194">
                  <c:v>31</c:v>
                </c:pt>
                <c:pt idx="195">
                  <c:v>31</c:v>
                </c:pt>
                <c:pt idx="196">
                  <c:v>31</c:v>
                </c:pt>
                <c:pt idx="197">
                  <c:v>31</c:v>
                </c:pt>
                <c:pt idx="198">
                  <c:v>31</c:v>
                </c:pt>
                <c:pt idx="199">
                  <c:v>31</c:v>
                </c:pt>
                <c:pt idx="200">
                  <c:v>31</c:v>
                </c:pt>
                <c:pt idx="201">
                  <c:v>31</c:v>
                </c:pt>
                <c:pt idx="202">
                  <c:v>31</c:v>
                </c:pt>
                <c:pt idx="203">
                  <c:v>31</c:v>
                </c:pt>
                <c:pt idx="204">
                  <c:v>31</c:v>
                </c:pt>
                <c:pt idx="205">
                  <c:v>31</c:v>
                </c:pt>
                <c:pt idx="206">
                  <c:v>31</c:v>
                </c:pt>
                <c:pt idx="207">
                  <c:v>31</c:v>
                </c:pt>
                <c:pt idx="208">
                  <c:v>31</c:v>
                </c:pt>
                <c:pt idx="209">
                  <c:v>31</c:v>
                </c:pt>
                <c:pt idx="210">
                  <c:v>31</c:v>
                </c:pt>
                <c:pt idx="211">
                  <c:v>31</c:v>
                </c:pt>
                <c:pt idx="212">
                  <c:v>31</c:v>
                </c:pt>
                <c:pt idx="213">
                  <c:v>31</c:v>
                </c:pt>
                <c:pt idx="214">
                  <c:v>31</c:v>
                </c:pt>
                <c:pt idx="215">
                  <c:v>31</c:v>
                </c:pt>
                <c:pt idx="216">
                  <c:v>31</c:v>
                </c:pt>
                <c:pt idx="217">
                  <c:v>31</c:v>
                </c:pt>
                <c:pt idx="218">
                  <c:v>31</c:v>
                </c:pt>
                <c:pt idx="219">
                  <c:v>31</c:v>
                </c:pt>
                <c:pt idx="220">
                  <c:v>31</c:v>
                </c:pt>
                <c:pt idx="221">
                  <c:v>31</c:v>
                </c:pt>
                <c:pt idx="222">
                  <c:v>31</c:v>
                </c:pt>
                <c:pt idx="223">
                  <c:v>31</c:v>
                </c:pt>
                <c:pt idx="224">
                  <c:v>31</c:v>
                </c:pt>
                <c:pt idx="225">
                  <c:v>31</c:v>
                </c:pt>
                <c:pt idx="226">
                  <c:v>31</c:v>
                </c:pt>
                <c:pt idx="227">
                  <c:v>31</c:v>
                </c:pt>
                <c:pt idx="228">
                  <c:v>31</c:v>
                </c:pt>
                <c:pt idx="229">
                  <c:v>31</c:v>
                </c:pt>
                <c:pt idx="230">
                  <c:v>31</c:v>
                </c:pt>
                <c:pt idx="231">
                  <c:v>31</c:v>
                </c:pt>
                <c:pt idx="232">
                  <c:v>31</c:v>
                </c:pt>
                <c:pt idx="233">
                  <c:v>31</c:v>
                </c:pt>
                <c:pt idx="234">
                  <c:v>31</c:v>
                </c:pt>
                <c:pt idx="235">
                  <c:v>31</c:v>
                </c:pt>
                <c:pt idx="236">
                  <c:v>31</c:v>
                </c:pt>
                <c:pt idx="237">
                  <c:v>31</c:v>
                </c:pt>
                <c:pt idx="238">
                  <c:v>31</c:v>
                </c:pt>
                <c:pt idx="239">
                  <c:v>31</c:v>
                </c:pt>
                <c:pt idx="240">
                  <c:v>31</c:v>
                </c:pt>
                <c:pt idx="241">
                  <c:v>31</c:v>
                </c:pt>
                <c:pt idx="242">
                  <c:v>31</c:v>
                </c:pt>
                <c:pt idx="243">
                  <c:v>31</c:v>
                </c:pt>
                <c:pt idx="244">
                  <c:v>31</c:v>
                </c:pt>
                <c:pt idx="245">
                  <c:v>31</c:v>
                </c:pt>
                <c:pt idx="246">
                  <c:v>31</c:v>
                </c:pt>
                <c:pt idx="247">
                  <c:v>31</c:v>
                </c:pt>
                <c:pt idx="248">
                  <c:v>31</c:v>
                </c:pt>
                <c:pt idx="249">
                  <c:v>31</c:v>
                </c:pt>
                <c:pt idx="250">
                  <c:v>31</c:v>
                </c:pt>
                <c:pt idx="251">
                  <c:v>31</c:v>
                </c:pt>
                <c:pt idx="252">
                  <c:v>31</c:v>
                </c:pt>
                <c:pt idx="253">
                  <c:v>31</c:v>
                </c:pt>
                <c:pt idx="254">
                  <c:v>31</c:v>
                </c:pt>
                <c:pt idx="255">
                  <c:v>31</c:v>
                </c:pt>
                <c:pt idx="256">
                  <c:v>31</c:v>
                </c:pt>
                <c:pt idx="257">
                  <c:v>31</c:v>
                </c:pt>
                <c:pt idx="258">
                  <c:v>31</c:v>
                </c:pt>
                <c:pt idx="259">
                  <c:v>31</c:v>
                </c:pt>
                <c:pt idx="260">
                  <c:v>31</c:v>
                </c:pt>
                <c:pt idx="261">
                  <c:v>31</c:v>
                </c:pt>
                <c:pt idx="262">
                  <c:v>31</c:v>
                </c:pt>
                <c:pt idx="263">
                  <c:v>31</c:v>
                </c:pt>
                <c:pt idx="264">
                  <c:v>31</c:v>
                </c:pt>
                <c:pt idx="265">
                  <c:v>31</c:v>
                </c:pt>
                <c:pt idx="266">
                  <c:v>31</c:v>
                </c:pt>
                <c:pt idx="267">
                  <c:v>31</c:v>
                </c:pt>
                <c:pt idx="268">
                  <c:v>31</c:v>
                </c:pt>
                <c:pt idx="269">
                  <c:v>31</c:v>
                </c:pt>
                <c:pt idx="270">
                  <c:v>31</c:v>
                </c:pt>
                <c:pt idx="271">
                  <c:v>31</c:v>
                </c:pt>
                <c:pt idx="272">
                  <c:v>31</c:v>
                </c:pt>
                <c:pt idx="273">
                  <c:v>31</c:v>
                </c:pt>
                <c:pt idx="274">
                  <c:v>31</c:v>
                </c:pt>
                <c:pt idx="275">
                  <c:v>31</c:v>
                </c:pt>
                <c:pt idx="276">
                  <c:v>31</c:v>
                </c:pt>
                <c:pt idx="277">
                  <c:v>31</c:v>
                </c:pt>
                <c:pt idx="278">
                  <c:v>31</c:v>
                </c:pt>
                <c:pt idx="279">
                  <c:v>31</c:v>
                </c:pt>
                <c:pt idx="280">
                  <c:v>31</c:v>
                </c:pt>
                <c:pt idx="281">
                  <c:v>31</c:v>
                </c:pt>
                <c:pt idx="282">
                  <c:v>31</c:v>
                </c:pt>
                <c:pt idx="283">
                  <c:v>31</c:v>
                </c:pt>
                <c:pt idx="284">
                  <c:v>31</c:v>
                </c:pt>
                <c:pt idx="285">
                  <c:v>31</c:v>
                </c:pt>
                <c:pt idx="286">
                  <c:v>31</c:v>
                </c:pt>
                <c:pt idx="287">
                  <c:v>31</c:v>
                </c:pt>
                <c:pt idx="288">
                  <c:v>31</c:v>
                </c:pt>
                <c:pt idx="289">
                  <c:v>31</c:v>
                </c:pt>
                <c:pt idx="290">
                  <c:v>31</c:v>
                </c:pt>
                <c:pt idx="291">
                  <c:v>31</c:v>
                </c:pt>
                <c:pt idx="292">
                  <c:v>31</c:v>
                </c:pt>
                <c:pt idx="293">
                  <c:v>31</c:v>
                </c:pt>
                <c:pt idx="294">
                  <c:v>31</c:v>
                </c:pt>
                <c:pt idx="295">
                  <c:v>31</c:v>
                </c:pt>
                <c:pt idx="296">
                  <c:v>31</c:v>
                </c:pt>
                <c:pt idx="297">
                  <c:v>31</c:v>
                </c:pt>
                <c:pt idx="298">
                  <c:v>31</c:v>
                </c:pt>
                <c:pt idx="299">
                  <c:v>31</c:v>
                </c:pt>
                <c:pt idx="300">
                  <c:v>31</c:v>
                </c:pt>
                <c:pt idx="301">
                  <c:v>31</c:v>
                </c:pt>
                <c:pt idx="302">
                  <c:v>31</c:v>
                </c:pt>
                <c:pt idx="303">
                  <c:v>31</c:v>
                </c:pt>
                <c:pt idx="304">
                  <c:v>31</c:v>
                </c:pt>
                <c:pt idx="305">
                  <c:v>31</c:v>
                </c:pt>
                <c:pt idx="306">
                  <c:v>31</c:v>
                </c:pt>
                <c:pt idx="307">
                  <c:v>31</c:v>
                </c:pt>
                <c:pt idx="308">
                  <c:v>31</c:v>
                </c:pt>
                <c:pt idx="309">
                  <c:v>31</c:v>
                </c:pt>
                <c:pt idx="310">
                  <c:v>31</c:v>
                </c:pt>
                <c:pt idx="311">
                  <c:v>31</c:v>
                </c:pt>
                <c:pt idx="312">
                  <c:v>31</c:v>
                </c:pt>
                <c:pt idx="313">
                  <c:v>31</c:v>
                </c:pt>
                <c:pt idx="314">
                  <c:v>31</c:v>
                </c:pt>
                <c:pt idx="315">
                  <c:v>31</c:v>
                </c:pt>
                <c:pt idx="316">
                  <c:v>31</c:v>
                </c:pt>
                <c:pt idx="317">
                  <c:v>31</c:v>
                </c:pt>
                <c:pt idx="318">
                  <c:v>31</c:v>
                </c:pt>
                <c:pt idx="319">
                  <c:v>31</c:v>
                </c:pt>
                <c:pt idx="320">
                  <c:v>31</c:v>
                </c:pt>
                <c:pt idx="321">
                  <c:v>31</c:v>
                </c:pt>
                <c:pt idx="322">
                  <c:v>31</c:v>
                </c:pt>
                <c:pt idx="323">
                  <c:v>31</c:v>
                </c:pt>
                <c:pt idx="324">
                  <c:v>31</c:v>
                </c:pt>
                <c:pt idx="325">
                  <c:v>31</c:v>
                </c:pt>
                <c:pt idx="326">
                  <c:v>31</c:v>
                </c:pt>
                <c:pt idx="327">
                  <c:v>31</c:v>
                </c:pt>
                <c:pt idx="328">
                  <c:v>31</c:v>
                </c:pt>
                <c:pt idx="329">
                  <c:v>31</c:v>
                </c:pt>
                <c:pt idx="330">
                  <c:v>31</c:v>
                </c:pt>
                <c:pt idx="331">
                  <c:v>31</c:v>
                </c:pt>
                <c:pt idx="332">
                  <c:v>31</c:v>
                </c:pt>
                <c:pt idx="333">
                  <c:v>31</c:v>
                </c:pt>
                <c:pt idx="334">
                  <c:v>31</c:v>
                </c:pt>
                <c:pt idx="335">
                  <c:v>31</c:v>
                </c:pt>
                <c:pt idx="336">
                  <c:v>31</c:v>
                </c:pt>
                <c:pt idx="337">
                  <c:v>31</c:v>
                </c:pt>
                <c:pt idx="338">
                  <c:v>31</c:v>
                </c:pt>
                <c:pt idx="339">
                  <c:v>31</c:v>
                </c:pt>
                <c:pt idx="340">
                  <c:v>31</c:v>
                </c:pt>
                <c:pt idx="341">
                  <c:v>31</c:v>
                </c:pt>
                <c:pt idx="342">
                  <c:v>31</c:v>
                </c:pt>
                <c:pt idx="343">
                  <c:v>31</c:v>
                </c:pt>
                <c:pt idx="344">
                  <c:v>31</c:v>
                </c:pt>
                <c:pt idx="345">
                  <c:v>31</c:v>
                </c:pt>
                <c:pt idx="346">
                  <c:v>31</c:v>
                </c:pt>
                <c:pt idx="347">
                  <c:v>31</c:v>
                </c:pt>
                <c:pt idx="348">
                  <c:v>31</c:v>
                </c:pt>
                <c:pt idx="349">
                  <c:v>31</c:v>
                </c:pt>
                <c:pt idx="350">
                  <c:v>31</c:v>
                </c:pt>
                <c:pt idx="351">
                  <c:v>31</c:v>
                </c:pt>
                <c:pt idx="352">
                  <c:v>31</c:v>
                </c:pt>
                <c:pt idx="353">
                  <c:v>31</c:v>
                </c:pt>
                <c:pt idx="354">
                  <c:v>31</c:v>
                </c:pt>
                <c:pt idx="355">
                  <c:v>31</c:v>
                </c:pt>
                <c:pt idx="356">
                  <c:v>31</c:v>
                </c:pt>
                <c:pt idx="357">
                  <c:v>31</c:v>
                </c:pt>
                <c:pt idx="358">
                  <c:v>31</c:v>
                </c:pt>
                <c:pt idx="359">
                  <c:v>31</c:v>
                </c:pt>
                <c:pt idx="360">
                  <c:v>31</c:v>
                </c:pt>
                <c:pt idx="361">
                  <c:v>31</c:v>
                </c:pt>
              </c:numCache>
            </c:numRef>
          </c:cat>
          <c:val>
            <c:numRef>
              <c:f>Amortization!$D$21:$D$382</c:f>
              <c:numCache>
                <c:formatCode>#,##0.00_);\(#,##0.00\)</c:formatCode>
                <c:ptCount val="362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80-484A-B8B6-0E2091C21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0"/>
        <c:overlap val="100"/>
        <c:axId val="1108594144"/>
        <c:axId val="1"/>
      </c:barChart>
      <c:dateAx>
        <c:axId val="110859414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2"/>
        <c:minorUnit val="1"/>
      </c:dateAx>
      <c:valAx>
        <c:axId val="1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\$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85941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0</xdr:row>
      <xdr:rowOff>0</xdr:rowOff>
    </xdr:from>
    <xdr:to>
      <xdr:col>2</xdr:col>
      <xdr:colOff>247651</xdr:colOff>
      <xdr:row>5</xdr:row>
      <xdr:rowOff>169404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01871FB-5B9F-44F7-B593-B5F8377E8A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0"/>
          <a:ext cx="2219326" cy="9314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1</xdr:row>
      <xdr:rowOff>809625</xdr:rowOff>
    </xdr:from>
    <xdr:to>
      <xdr:col>51</xdr:col>
      <xdr:colOff>304800</xdr:colOff>
      <xdr:row>24</xdr:row>
      <xdr:rowOff>133350</xdr:rowOff>
    </xdr:to>
    <xdr:graphicFrame macro="">
      <xdr:nvGraphicFramePr>
        <xdr:cNvPr id="2052" name="Chart 4">
          <a:extLst>
            <a:ext uri="{FF2B5EF4-FFF2-40B4-BE49-F238E27FC236}">
              <a16:creationId xmlns:a16="http://schemas.microsoft.com/office/drawing/2014/main" id="{6491B687-7B80-E78F-6334-4B059FBC2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0</xdr:rowOff>
    </xdr:from>
    <xdr:to>
      <xdr:col>2</xdr:col>
      <xdr:colOff>171450</xdr:colOff>
      <xdr:row>1</xdr:row>
      <xdr:rowOff>791245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1AA489F-C7E9-4BAA-AA04-676D80AB15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0"/>
          <a:ext cx="2066925" cy="86744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ampbed/My%20Documents/Product%20profitability%20Analysis-coop-no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te table"/>
      <sheetName val="maint%"/>
      <sheetName val="sum"/>
      <sheetName val="others"/>
      <sheetName val="mtg-5"/>
      <sheetName val="mtg-7"/>
      <sheetName val="mtg-10"/>
      <sheetName val="bmtg-mike"/>
      <sheetName val="bmtg-5-carl"/>
      <sheetName val="bmtg-10-carl"/>
      <sheetName val="mtg-5 (2)"/>
      <sheetName val="mtg-3"/>
      <sheetName val="mtg-1"/>
      <sheetName val="mtg-v"/>
      <sheetName val="cmtg-5"/>
      <sheetName val="cons-c"/>
      <sheetName val="loan-5"/>
      <sheetName val="loan-3"/>
      <sheetName val="loan-v"/>
      <sheetName val="loan-Sv"/>
      <sheetName val="speedy-1"/>
      <sheetName val="speedy-2"/>
      <sheetName val="car-5"/>
      <sheetName val="car-3"/>
      <sheetName val="LOC"/>
      <sheetName val="LOC-s"/>
      <sheetName val="term-1"/>
      <sheetName val="term-1-rnw"/>
      <sheetName val="term-3"/>
      <sheetName val="term-2"/>
      <sheetName val="term-4"/>
      <sheetName val="term-5"/>
      <sheetName val="broker term-5"/>
      <sheetName val="rrsp-5"/>
      <sheetName val="rrsp-4"/>
      <sheetName val="rrsp-3"/>
      <sheetName val="rrsp-2"/>
      <sheetName val="rrsp-1"/>
      <sheetName val="rrif-5"/>
      <sheetName val="rrif-3"/>
      <sheetName val="rrif-1"/>
      <sheetName val="pca"/>
      <sheetName val="pca (2)"/>
      <sheetName val="sving"/>
      <sheetName val="mf"/>
      <sheetName val="mf (2)"/>
      <sheetName val="ABM"/>
      <sheetName val="cost"/>
      <sheetName val="Ad hoc loan"/>
    </sheetNames>
    <sheetDataSet>
      <sheetData sheetId="0" refreshError="1">
        <row r="6">
          <cell r="D6">
            <v>0.24697046634427108</v>
          </cell>
          <cell r="E6">
            <v>3.3524776918532218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mazon.ca/Finance-Your-Income-Property-Like/dp/0995044406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606"/>
  <sheetViews>
    <sheetView topLeftCell="B1" workbookViewId="0">
      <selection activeCell="D486" sqref="D486"/>
    </sheetView>
  </sheetViews>
  <sheetFormatPr defaultRowHeight="12.75" x14ac:dyDescent="0.2"/>
  <cols>
    <col min="1" max="1" width="2.42578125" style="11" customWidth="1"/>
    <col min="2" max="2" width="34" customWidth="1"/>
    <col min="3" max="3" width="14.7109375" style="3" customWidth="1"/>
    <col min="4" max="4" width="17.85546875" customWidth="1"/>
    <col min="5" max="5" width="13.28515625" customWidth="1"/>
    <col min="6" max="6" width="14.85546875" customWidth="1"/>
    <col min="7" max="7" width="13.5703125" customWidth="1"/>
    <col min="8" max="8" width="11.7109375" customWidth="1"/>
    <col min="9" max="9" width="13.85546875" customWidth="1"/>
    <col min="10" max="10" width="12.28515625" customWidth="1"/>
    <col min="15" max="15" width="11.7109375" customWidth="1"/>
    <col min="17" max="17" width="9.140625" style="14" customWidth="1"/>
    <col min="31" max="31" width="11.140625" customWidth="1"/>
    <col min="33" max="33" width="3.7109375" customWidth="1"/>
  </cols>
  <sheetData>
    <row r="1" spans="1:48" x14ac:dyDescent="0.2">
      <c r="B1" s="29" t="s">
        <v>123</v>
      </c>
      <c r="C1" s="30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2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</row>
    <row r="2" spans="1:48" x14ac:dyDescent="0.2">
      <c r="B2" s="33" t="s">
        <v>340</v>
      </c>
      <c r="C2" s="30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2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</row>
    <row r="3" spans="1:48" ht="13.5" thickBot="1" x14ac:dyDescent="0.25">
      <c r="B3" s="33" t="s">
        <v>341</v>
      </c>
      <c r="C3" s="30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2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</row>
    <row r="4" spans="1:48" ht="14.25" thickTop="1" thickBot="1" x14ac:dyDescent="0.25">
      <c r="A4" s="15"/>
      <c r="B4" s="34" t="s">
        <v>245</v>
      </c>
      <c r="C4" s="35"/>
      <c r="D4" s="36"/>
      <c r="E4" s="36"/>
      <c r="F4" s="36"/>
      <c r="G4" s="36"/>
      <c r="H4" s="37"/>
      <c r="I4" s="36"/>
      <c r="J4" s="37"/>
      <c r="K4" s="31"/>
      <c r="L4" s="31"/>
      <c r="M4" s="31"/>
      <c r="N4" s="31"/>
      <c r="O4" s="31"/>
      <c r="P4" s="31"/>
      <c r="Q4" s="32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</row>
    <row r="5" spans="1:48" ht="13.5" thickBot="1" x14ac:dyDescent="0.25">
      <c r="A5" s="16"/>
      <c r="B5" s="296" t="s">
        <v>8</v>
      </c>
      <c r="C5" s="297" t="s">
        <v>244</v>
      </c>
      <c r="D5" s="298"/>
      <c r="E5" s="298"/>
      <c r="F5" s="296" t="s">
        <v>124</v>
      </c>
      <c r="G5" s="864">
        <v>39534</v>
      </c>
      <c r="H5" s="304"/>
      <c r="I5" s="725" t="s">
        <v>319</v>
      </c>
      <c r="J5" s="726"/>
      <c r="K5" s="31"/>
      <c r="L5" s="31"/>
      <c r="M5" s="31"/>
      <c r="N5" s="31"/>
      <c r="O5" s="31"/>
      <c r="P5" s="31"/>
      <c r="Q5" s="32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</row>
    <row r="6" spans="1:48" ht="13.5" thickBot="1" x14ac:dyDescent="0.25">
      <c r="A6" s="16"/>
      <c r="B6" s="296"/>
      <c r="C6" s="297"/>
      <c r="D6" s="298"/>
      <c r="E6" s="299"/>
      <c r="F6" s="300"/>
      <c r="G6" s="309"/>
      <c r="H6" s="305"/>
      <c r="I6" s="31"/>
      <c r="J6" s="38"/>
      <c r="K6" s="31"/>
      <c r="L6" s="31"/>
      <c r="M6" s="31"/>
      <c r="N6" s="31"/>
      <c r="O6" s="31"/>
      <c r="P6" s="31"/>
      <c r="Q6" s="32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</row>
    <row r="7" spans="1:48" ht="14.25" thickTop="1" thickBot="1" x14ac:dyDescent="0.25">
      <c r="A7" s="16"/>
      <c r="B7" s="753" t="s">
        <v>356</v>
      </c>
      <c r="C7" s="756" t="s">
        <v>357</v>
      </c>
      <c r="D7" s="757"/>
      <c r="E7" s="299"/>
      <c r="F7" s="300" t="s">
        <v>126</v>
      </c>
      <c r="G7" s="234" t="s">
        <v>365</v>
      </c>
      <c r="H7" s="305"/>
      <c r="I7" s="31"/>
      <c r="J7" s="38"/>
      <c r="K7" s="31"/>
      <c r="L7" s="31"/>
      <c r="M7" s="31"/>
      <c r="N7" s="31"/>
      <c r="O7" s="31"/>
      <c r="P7" s="31"/>
      <c r="Q7" s="32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</row>
    <row r="8" spans="1:48" x14ac:dyDescent="0.2">
      <c r="A8" s="16"/>
      <c r="B8" s="754"/>
      <c r="C8" s="758" t="s">
        <v>358</v>
      </c>
      <c r="D8" s="759"/>
      <c r="E8" s="299"/>
      <c r="F8" s="300"/>
      <c r="G8" s="309"/>
      <c r="H8" s="305"/>
      <c r="I8" s="31"/>
      <c r="J8" s="38"/>
      <c r="K8" s="31"/>
      <c r="L8" s="31"/>
      <c r="M8" s="31"/>
      <c r="N8" s="31"/>
      <c r="O8" s="31"/>
      <c r="P8" s="31"/>
      <c r="Q8" s="32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</row>
    <row r="9" spans="1:48" ht="13.5" thickBot="1" x14ac:dyDescent="0.25">
      <c r="A9" s="16"/>
      <c r="B9" s="751" t="s">
        <v>333</v>
      </c>
      <c r="C9" s="758"/>
      <c r="D9" s="759"/>
      <c r="E9" s="299"/>
      <c r="F9" s="300" t="s">
        <v>306</v>
      </c>
      <c r="G9" s="310"/>
      <c r="H9" s="306" t="s">
        <v>289</v>
      </c>
      <c r="I9" s="31"/>
      <c r="J9" s="38"/>
      <c r="K9" s="31"/>
      <c r="L9" s="31"/>
      <c r="M9" s="31"/>
      <c r="N9" s="31"/>
      <c r="O9" s="31"/>
      <c r="P9" s="31"/>
      <c r="Q9" s="32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</row>
    <row r="10" spans="1:48" ht="13.5" thickBot="1" x14ac:dyDescent="0.25">
      <c r="A10" s="16"/>
      <c r="B10" s="755" t="s">
        <v>333</v>
      </c>
      <c r="C10" s="758"/>
      <c r="D10" s="759"/>
      <c r="E10" s="299"/>
      <c r="F10" s="300"/>
      <c r="G10" s="235"/>
      <c r="H10" s="306" t="s">
        <v>290</v>
      </c>
      <c r="I10" s="31"/>
      <c r="J10" s="38"/>
      <c r="K10" s="31"/>
      <c r="L10" s="31"/>
      <c r="M10" s="31"/>
      <c r="N10" s="31"/>
      <c r="O10" s="31"/>
      <c r="P10" s="31"/>
      <c r="Q10" s="32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</row>
    <row r="11" spans="1:48" ht="14.25" thickTop="1" thickBot="1" x14ac:dyDescent="0.25">
      <c r="A11" s="16"/>
      <c r="B11" s="233" t="s">
        <v>212</v>
      </c>
      <c r="C11" s="758"/>
      <c r="D11" s="759"/>
      <c r="E11" s="299"/>
      <c r="F11" s="300" t="s">
        <v>308</v>
      </c>
      <c r="G11" s="309"/>
      <c r="H11" s="305"/>
      <c r="I11" s="31"/>
      <c r="J11" s="38"/>
      <c r="K11" s="31"/>
      <c r="L11" s="31"/>
      <c r="M11" s="31"/>
      <c r="N11" s="31"/>
      <c r="O11" s="31"/>
      <c r="P11" s="31"/>
      <c r="Q11" s="32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</row>
    <row r="12" spans="1:48" ht="13.5" thickBot="1" x14ac:dyDescent="0.25">
      <c r="A12" s="16"/>
      <c r="B12" s="751" t="s">
        <v>361</v>
      </c>
      <c r="C12" s="760"/>
      <c r="D12" s="761"/>
      <c r="E12" s="299"/>
      <c r="F12" s="301" t="s">
        <v>307</v>
      </c>
      <c r="G12" s="235" t="s">
        <v>359</v>
      </c>
      <c r="H12" s="305"/>
      <c r="I12" s="31"/>
      <c r="J12" s="38"/>
      <c r="K12" s="31"/>
      <c r="L12" s="31"/>
      <c r="M12" s="31"/>
      <c r="N12" s="31"/>
      <c r="O12" s="31"/>
      <c r="P12" s="31"/>
      <c r="Q12" s="32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</row>
    <row r="13" spans="1:48" ht="13.5" thickTop="1" x14ac:dyDescent="0.2">
      <c r="A13" s="16"/>
      <c r="B13" s="751"/>
      <c r="C13" s="313"/>
      <c r="D13" s="299"/>
      <c r="E13" s="299"/>
      <c r="F13" s="300"/>
      <c r="G13" s="309"/>
      <c r="H13" s="305"/>
      <c r="I13" s="31"/>
      <c r="J13" s="38"/>
      <c r="K13" s="31"/>
      <c r="L13" s="31"/>
      <c r="M13" s="31"/>
      <c r="N13" s="31"/>
      <c r="O13" s="31"/>
      <c r="P13" s="31"/>
      <c r="Q13" s="32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</row>
    <row r="14" spans="1:48" ht="13.5" thickBot="1" x14ac:dyDescent="0.25">
      <c r="A14" s="16"/>
      <c r="B14" s="751" t="s">
        <v>333</v>
      </c>
      <c r="C14" s="313"/>
      <c r="D14" s="299"/>
      <c r="E14" s="299"/>
      <c r="F14" s="300" t="s">
        <v>125</v>
      </c>
      <c r="G14" s="309"/>
      <c r="H14" s="305"/>
      <c r="I14" s="31"/>
      <c r="J14" s="38"/>
      <c r="K14" s="31"/>
      <c r="L14" s="31"/>
      <c r="M14" s="31"/>
      <c r="N14" s="31"/>
      <c r="O14" s="31"/>
      <c r="P14" s="31"/>
      <c r="Q14" s="32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</row>
    <row r="15" spans="1:48" ht="13.5" thickBot="1" x14ac:dyDescent="0.25">
      <c r="A15" s="16"/>
      <c r="B15" s="752" t="s">
        <v>333</v>
      </c>
      <c r="C15" s="314" t="s">
        <v>237</v>
      </c>
      <c r="D15" s="234" t="s">
        <v>360</v>
      </c>
      <c r="E15" s="299"/>
      <c r="F15" s="300" t="s">
        <v>128</v>
      </c>
      <c r="G15" s="235" t="s">
        <v>364</v>
      </c>
      <c r="H15" s="305"/>
      <c r="I15" s="31"/>
      <c r="J15" s="38"/>
      <c r="K15" s="31"/>
      <c r="L15" s="31"/>
      <c r="M15" s="31"/>
      <c r="N15" s="31"/>
      <c r="O15" s="31"/>
      <c r="P15" s="31"/>
      <c r="Q15" s="32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</row>
    <row r="16" spans="1:48" ht="12.75" customHeight="1" thickTop="1" x14ac:dyDescent="0.2">
      <c r="A16" s="16"/>
      <c r="B16" s="317"/>
      <c r="C16" s="315"/>
      <c r="D16" s="321" t="s">
        <v>238</v>
      </c>
      <c r="E16" s="302" t="s">
        <v>317</v>
      </c>
      <c r="F16" s="302" t="s">
        <v>3</v>
      </c>
      <c r="G16" s="311" t="s">
        <v>5</v>
      </c>
      <c r="H16" s="307" t="s">
        <v>14</v>
      </c>
      <c r="I16" s="31"/>
      <c r="J16" s="38"/>
      <c r="K16" s="31"/>
      <c r="L16" s="31"/>
      <c r="M16" s="31"/>
      <c r="N16" s="31"/>
      <c r="O16" s="31"/>
      <c r="P16" s="31"/>
      <c r="Q16" s="32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</row>
    <row r="17" spans="1:48" ht="13.5" thickBot="1" x14ac:dyDescent="0.25">
      <c r="A17" s="16"/>
      <c r="B17" s="318" t="s">
        <v>9</v>
      </c>
      <c r="C17" s="316"/>
      <c r="D17" s="303" t="s">
        <v>239</v>
      </c>
      <c r="E17" s="303" t="s">
        <v>2</v>
      </c>
      <c r="F17" s="303" t="s">
        <v>2</v>
      </c>
      <c r="G17" s="312"/>
      <c r="H17" s="308" t="s">
        <v>15</v>
      </c>
      <c r="I17" s="31"/>
      <c r="J17" s="38"/>
      <c r="K17" s="31"/>
      <c r="L17" s="31"/>
      <c r="M17" s="31"/>
      <c r="N17" s="31"/>
      <c r="O17" s="31"/>
      <c r="P17" s="31"/>
      <c r="Q17" s="32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</row>
    <row r="18" spans="1:48" x14ac:dyDescent="0.2">
      <c r="A18" s="16"/>
      <c r="B18" s="727" t="s">
        <v>10</v>
      </c>
      <c r="C18" s="728"/>
      <c r="D18" s="729"/>
      <c r="E18" s="730">
        <f>SUM(E19:E20)</f>
        <v>0</v>
      </c>
      <c r="F18" s="730">
        <f>SUM(F19:F20)</f>
        <v>0</v>
      </c>
      <c r="G18" s="731"/>
      <c r="H18" s="732"/>
      <c r="I18" s="31"/>
      <c r="J18" s="38"/>
      <c r="K18" s="31"/>
      <c r="L18" s="31"/>
      <c r="M18" s="31"/>
      <c r="N18" s="31"/>
      <c r="O18" s="31"/>
      <c r="P18" s="31"/>
      <c r="Q18" s="32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</row>
    <row r="19" spans="1:48" x14ac:dyDescent="0.2">
      <c r="A19" s="16"/>
      <c r="B19" s="31" t="s">
        <v>346</v>
      </c>
      <c r="C19" s="228"/>
      <c r="D19" s="31"/>
      <c r="E19" s="39"/>
      <c r="F19" s="39">
        <v>0</v>
      </c>
      <c r="G19" s="40"/>
      <c r="H19" s="38"/>
      <c r="I19" s="31"/>
      <c r="J19" s="38"/>
      <c r="K19" s="31"/>
      <c r="L19" s="31"/>
      <c r="M19" s="31"/>
      <c r="N19" s="31"/>
      <c r="O19" s="31"/>
      <c r="P19" s="31"/>
      <c r="Q19" s="32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</row>
    <row r="20" spans="1:48" x14ac:dyDescent="0.2">
      <c r="A20" s="16"/>
      <c r="B20" s="31"/>
      <c r="C20" s="228"/>
      <c r="D20" s="31"/>
      <c r="E20" s="39">
        <v>0</v>
      </c>
      <c r="F20" s="39">
        <v>0</v>
      </c>
      <c r="G20" s="40"/>
      <c r="H20" s="38"/>
      <c r="I20" s="31"/>
      <c r="J20" s="38"/>
      <c r="K20" s="31"/>
      <c r="L20" s="31"/>
      <c r="M20" s="31"/>
      <c r="N20" s="31"/>
      <c r="O20" s="31"/>
      <c r="P20" s="31"/>
      <c r="Q20" s="32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</row>
    <row r="21" spans="1:48" x14ac:dyDescent="0.2">
      <c r="A21" s="16"/>
      <c r="B21" s="338" t="s">
        <v>11</v>
      </c>
      <c r="C21" s="332"/>
      <c r="D21" s="322"/>
      <c r="E21" s="335">
        <f>SUM(E22:E23)</f>
        <v>0</v>
      </c>
      <c r="F21" s="335">
        <f>SUM(F22:F23)</f>
        <v>0</v>
      </c>
      <c r="G21" s="339"/>
      <c r="H21" s="325"/>
      <c r="I21" s="31"/>
      <c r="J21" s="38"/>
      <c r="K21" s="31"/>
      <c r="L21" s="31"/>
      <c r="M21" s="31"/>
      <c r="N21" s="31"/>
      <c r="O21" s="31"/>
      <c r="P21" s="31"/>
      <c r="Q21" s="32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</row>
    <row r="22" spans="1:48" x14ac:dyDescent="0.2">
      <c r="A22" s="16"/>
      <c r="B22" s="31" t="s">
        <v>346</v>
      </c>
      <c r="C22" s="228"/>
      <c r="D22" s="31"/>
      <c r="E22" s="39">
        <v>0</v>
      </c>
      <c r="F22" s="39">
        <v>0</v>
      </c>
      <c r="G22" s="40"/>
      <c r="H22" s="38"/>
      <c r="I22" s="31"/>
      <c r="J22" s="38"/>
      <c r="K22" s="31"/>
      <c r="L22" s="31"/>
      <c r="M22" s="31"/>
      <c r="N22" s="31"/>
      <c r="O22" s="31"/>
      <c r="P22" s="31"/>
      <c r="Q22" s="32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</row>
    <row r="23" spans="1:48" x14ac:dyDescent="0.2">
      <c r="A23" s="16"/>
      <c r="B23" s="31"/>
      <c r="C23" s="228"/>
      <c r="D23" s="31"/>
      <c r="E23" s="39">
        <v>0</v>
      </c>
      <c r="F23" s="39">
        <v>0</v>
      </c>
      <c r="G23" s="40"/>
      <c r="H23" s="38"/>
      <c r="I23" s="31"/>
      <c r="J23" s="38"/>
      <c r="K23" s="31"/>
      <c r="L23" s="31"/>
      <c r="M23" s="31"/>
      <c r="N23" s="31"/>
      <c r="O23" s="31"/>
      <c r="P23" s="31"/>
      <c r="Q23" s="32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</row>
    <row r="24" spans="1:48" x14ac:dyDescent="0.2">
      <c r="A24" s="16"/>
      <c r="B24" s="338" t="s">
        <v>12</v>
      </c>
      <c r="C24" s="332"/>
      <c r="D24" s="322"/>
      <c r="E24" s="335">
        <f>SUM(E25:E26)</f>
        <v>0</v>
      </c>
      <c r="F24" s="335">
        <f>SUM(F25:F26)</f>
        <v>0</v>
      </c>
      <c r="G24" s="339"/>
      <c r="H24" s="325"/>
      <c r="I24" s="31"/>
      <c r="J24" s="38"/>
      <c r="K24" s="31"/>
      <c r="L24" s="31"/>
      <c r="M24" s="31"/>
      <c r="N24" s="31"/>
      <c r="O24" s="31"/>
      <c r="P24" s="31"/>
      <c r="Q24" s="32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</row>
    <row r="25" spans="1:48" x14ac:dyDescent="0.2">
      <c r="A25" s="16"/>
      <c r="B25" s="31" t="s">
        <v>346</v>
      </c>
      <c r="C25" s="228"/>
      <c r="D25" s="31"/>
      <c r="E25" s="39"/>
      <c r="F25" s="39"/>
      <c r="G25" s="40"/>
      <c r="H25" s="739"/>
      <c r="I25" s="31"/>
      <c r="J25" s="38"/>
      <c r="K25" s="31"/>
      <c r="L25" s="31"/>
      <c r="M25" s="31"/>
      <c r="N25" s="31"/>
      <c r="O25" s="31"/>
      <c r="P25" s="31"/>
      <c r="Q25" s="32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</row>
    <row r="26" spans="1:48" x14ac:dyDescent="0.2">
      <c r="A26" s="16"/>
      <c r="B26" s="31"/>
      <c r="C26" s="228"/>
      <c r="D26" s="31"/>
      <c r="E26" s="39">
        <v>0</v>
      </c>
      <c r="F26" s="39">
        <v>0</v>
      </c>
      <c r="G26" s="40"/>
      <c r="H26" s="38"/>
      <c r="I26" s="31"/>
      <c r="J26" s="38"/>
      <c r="K26" s="31"/>
      <c r="L26" s="31"/>
      <c r="M26" s="31"/>
      <c r="N26" s="31"/>
      <c r="O26" s="31"/>
      <c r="P26" s="31"/>
      <c r="Q26" s="32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</row>
    <row r="27" spans="1:48" x14ac:dyDescent="0.2">
      <c r="A27" s="16"/>
      <c r="B27" s="338" t="s">
        <v>13</v>
      </c>
      <c r="C27" s="332"/>
      <c r="D27" s="322"/>
      <c r="E27" s="335">
        <f>SUM(E28:E29)</f>
        <v>0</v>
      </c>
      <c r="F27" s="335">
        <f>SUM(F28:F29)</f>
        <v>0</v>
      </c>
      <c r="G27" s="339"/>
      <c r="H27" s="325"/>
      <c r="I27" s="31"/>
      <c r="J27" s="38"/>
      <c r="K27" s="31"/>
      <c r="L27" s="31"/>
      <c r="M27" s="31"/>
      <c r="N27" s="31"/>
      <c r="O27" s="31"/>
      <c r="P27" s="31"/>
      <c r="Q27" s="32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</row>
    <row r="28" spans="1:48" x14ac:dyDescent="0.2">
      <c r="A28" s="16"/>
      <c r="B28" s="31" t="s">
        <v>346</v>
      </c>
      <c r="C28" s="228"/>
      <c r="D28" s="31"/>
      <c r="E28" s="39">
        <v>0</v>
      </c>
      <c r="F28" s="39">
        <v>0</v>
      </c>
      <c r="G28" s="40"/>
      <c r="H28" s="38"/>
      <c r="I28" s="31"/>
      <c r="J28" s="38"/>
      <c r="K28" s="31"/>
      <c r="L28" s="31"/>
      <c r="M28" s="31"/>
      <c r="N28" s="31"/>
      <c r="O28" s="31"/>
      <c r="P28" s="31"/>
      <c r="Q28" s="32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</row>
    <row r="29" spans="1:48" x14ac:dyDescent="0.2">
      <c r="A29" s="16"/>
      <c r="B29" s="31"/>
      <c r="C29" s="228"/>
      <c r="D29" s="31"/>
      <c r="E29" s="39">
        <v>0</v>
      </c>
      <c r="F29" s="39">
        <v>0</v>
      </c>
      <c r="G29" s="40"/>
      <c r="H29" s="38"/>
      <c r="I29" s="31"/>
      <c r="J29" s="38"/>
      <c r="K29" s="31"/>
      <c r="L29" s="31"/>
      <c r="M29" s="31"/>
      <c r="N29" s="31"/>
      <c r="O29" s="31"/>
      <c r="P29" s="31"/>
      <c r="Q29" s="32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</row>
    <row r="30" spans="1:48" x14ac:dyDescent="0.2">
      <c r="A30" s="16"/>
      <c r="B30" s="319" t="s">
        <v>16</v>
      </c>
      <c r="C30" s="320"/>
      <c r="D30" s="322"/>
      <c r="E30" s="323">
        <f>(E18+E21+E24+E27)</f>
        <v>0</v>
      </c>
      <c r="F30" s="323">
        <f>(F18+F21+F24+F27)</f>
        <v>0</v>
      </c>
      <c r="G30" s="324"/>
      <c r="H30" s="325"/>
      <c r="I30" s="31"/>
      <c r="J30" s="38"/>
      <c r="K30" s="31"/>
      <c r="L30" s="31"/>
      <c r="M30" s="31"/>
      <c r="N30" s="31"/>
      <c r="O30" s="31"/>
      <c r="P30" s="31"/>
      <c r="Q30" s="32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</row>
    <row r="31" spans="1:48" x14ac:dyDescent="0.2">
      <c r="A31" s="16"/>
      <c r="B31" s="41" t="s">
        <v>328</v>
      </c>
      <c r="C31" s="42"/>
      <c r="D31" s="43"/>
      <c r="E31" s="43"/>
      <c r="F31" s="43"/>
      <c r="G31" s="44"/>
      <c r="H31" s="45"/>
      <c r="I31" s="31"/>
      <c r="J31" s="38"/>
      <c r="K31" s="31"/>
      <c r="L31" s="31"/>
      <c r="M31" s="31"/>
      <c r="N31" s="31"/>
      <c r="O31" s="31"/>
      <c r="P31" s="31"/>
      <c r="Q31" s="32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</row>
    <row r="32" spans="1:48" x14ac:dyDescent="0.2">
      <c r="A32" s="16"/>
      <c r="B32" s="326" t="s">
        <v>318</v>
      </c>
      <c r="C32" s="327"/>
      <c r="D32" s="298"/>
      <c r="E32" s="298"/>
      <c r="F32" s="298"/>
      <c r="G32" s="328"/>
      <c r="H32" s="329"/>
      <c r="I32" s="31"/>
      <c r="J32" s="38"/>
      <c r="K32" s="31"/>
      <c r="L32" s="31"/>
      <c r="M32" s="31"/>
      <c r="N32" s="31"/>
      <c r="O32" s="31"/>
      <c r="P32" s="31"/>
      <c r="Q32" s="32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</row>
    <row r="33" spans="1:48" x14ac:dyDescent="0.2">
      <c r="A33" s="16"/>
      <c r="B33" s="46"/>
      <c r="C33" s="330"/>
      <c r="D33" s="48"/>
      <c r="E33" s="299"/>
      <c r="F33" s="299"/>
      <c r="G33" s="309"/>
      <c r="H33" s="337"/>
      <c r="I33" s="31"/>
      <c r="J33" s="38"/>
      <c r="K33" s="31"/>
      <c r="L33" s="31"/>
      <c r="M33" s="31"/>
      <c r="N33" s="31"/>
      <c r="O33" s="31"/>
      <c r="P33" s="31"/>
      <c r="Q33" s="32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</row>
    <row r="34" spans="1:48" x14ac:dyDescent="0.2">
      <c r="A34" s="16"/>
      <c r="B34" s="333" t="s">
        <v>10</v>
      </c>
      <c r="C34" s="331"/>
      <c r="D34" s="334"/>
      <c r="E34" s="335">
        <f>SUM(E35:E36)</f>
        <v>0</v>
      </c>
      <c r="F34" s="335">
        <f>SUM(F35:F36)</f>
        <v>0</v>
      </c>
      <c r="G34" s="336"/>
      <c r="H34" s="343"/>
      <c r="I34" s="31"/>
      <c r="J34" s="38"/>
      <c r="K34" s="31"/>
      <c r="L34" s="31"/>
      <c r="M34" s="31"/>
      <c r="N34" s="31"/>
      <c r="O34" s="31"/>
      <c r="P34" s="31"/>
      <c r="Q34" s="32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</row>
    <row r="35" spans="1:48" hidden="1" x14ac:dyDescent="0.2">
      <c r="A35" s="16"/>
      <c r="B35" s="31"/>
      <c r="C35" s="313"/>
      <c r="D35" s="31">
        <v>0</v>
      </c>
      <c r="E35" s="39">
        <v>0</v>
      </c>
      <c r="F35" s="39">
        <v>0</v>
      </c>
      <c r="G35" s="40"/>
      <c r="H35" s="49"/>
      <c r="I35" s="31"/>
      <c r="J35" s="38"/>
      <c r="K35" s="31"/>
      <c r="L35" s="31"/>
      <c r="M35" s="31"/>
      <c r="N35" s="31"/>
      <c r="O35" s="31"/>
      <c r="P35" s="31"/>
      <c r="Q35" s="32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</row>
    <row r="36" spans="1:48" hidden="1" x14ac:dyDescent="0.2">
      <c r="A36" s="16"/>
      <c r="B36" s="31"/>
      <c r="C36" s="313"/>
      <c r="D36" s="31">
        <v>0</v>
      </c>
      <c r="E36" s="39">
        <v>0</v>
      </c>
      <c r="F36" s="39">
        <v>0</v>
      </c>
      <c r="G36" s="40"/>
      <c r="H36" s="49"/>
      <c r="I36" s="31"/>
      <c r="J36" s="38"/>
      <c r="K36" s="31"/>
      <c r="L36" s="31"/>
      <c r="M36" s="31"/>
      <c r="N36" s="31"/>
      <c r="O36" s="31"/>
      <c r="P36" s="31"/>
      <c r="Q36" s="32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</row>
    <row r="37" spans="1:48" hidden="1" x14ac:dyDescent="0.2">
      <c r="A37" s="16"/>
      <c r="B37" s="338" t="s">
        <v>11</v>
      </c>
      <c r="C37" s="332"/>
      <c r="D37" s="322"/>
      <c r="E37" s="335">
        <f>SUM(E38:E39)</f>
        <v>0</v>
      </c>
      <c r="F37" s="335">
        <f>SUM(F38:F39)</f>
        <v>0</v>
      </c>
      <c r="G37" s="336"/>
      <c r="H37" s="343"/>
      <c r="I37" s="31"/>
      <c r="J37" s="38"/>
      <c r="K37" s="31"/>
      <c r="L37" s="31"/>
      <c r="M37" s="31"/>
      <c r="N37" s="31"/>
      <c r="O37" s="31"/>
      <c r="P37" s="31"/>
      <c r="Q37" s="32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</row>
    <row r="38" spans="1:48" hidden="1" x14ac:dyDescent="0.2">
      <c r="A38" s="16"/>
      <c r="B38" s="31"/>
      <c r="C38" s="313"/>
      <c r="D38" s="31">
        <v>0</v>
      </c>
      <c r="E38" s="39">
        <v>0</v>
      </c>
      <c r="F38" s="39">
        <v>0</v>
      </c>
      <c r="G38" s="40"/>
      <c r="H38" s="49"/>
      <c r="I38" s="31"/>
      <c r="J38" s="38"/>
      <c r="K38" s="31"/>
      <c r="L38" s="31"/>
      <c r="M38" s="31"/>
      <c r="N38" s="31"/>
      <c r="O38" s="31"/>
      <c r="P38" s="31"/>
      <c r="Q38" s="32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</row>
    <row r="39" spans="1:48" hidden="1" x14ac:dyDescent="0.2">
      <c r="A39" s="16"/>
      <c r="B39" s="31"/>
      <c r="C39" s="313"/>
      <c r="D39" s="31">
        <v>0</v>
      </c>
      <c r="E39" s="39">
        <v>0</v>
      </c>
      <c r="F39" s="39">
        <v>0</v>
      </c>
      <c r="G39" s="40"/>
      <c r="H39" s="49"/>
      <c r="I39" s="31"/>
      <c r="J39" s="38"/>
      <c r="K39" s="31"/>
      <c r="L39" s="31"/>
      <c r="M39" s="31"/>
      <c r="N39" s="31"/>
      <c r="O39" s="31"/>
      <c r="P39" s="31"/>
      <c r="Q39" s="32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</row>
    <row r="40" spans="1:48" hidden="1" x14ac:dyDescent="0.2">
      <c r="A40" s="16"/>
      <c r="B40" s="338" t="s">
        <v>12</v>
      </c>
      <c r="C40" s="332"/>
      <c r="D40" s="322"/>
      <c r="E40" s="335">
        <f>SUM(E41:E42)</f>
        <v>0</v>
      </c>
      <c r="F40" s="335">
        <f>SUM(F41:F42)</f>
        <v>0</v>
      </c>
      <c r="G40" s="339"/>
      <c r="H40" s="343"/>
      <c r="I40" s="31"/>
      <c r="J40" s="38"/>
      <c r="K40" s="31"/>
      <c r="L40" s="31"/>
      <c r="M40" s="31"/>
      <c r="N40" s="31"/>
      <c r="O40" s="31"/>
      <c r="P40" s="31"/>
      <c r="Q40" s="32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</row>
    <row r="41" spans="1:48" hidden="1" x14ac:dyDescent="0.2">
      <c r="A41" s="16"/>
      <c r="B41" s="31"/>
      <c r="C41" s="313"/>
      <c r="D41" s="31">
        <v>0</v>
      </c>
      <c r="E41" s="39">
        <v>0</v>
      </c>
      <c r="F41" s="39">
        <v>0</v>
      </c>
      <c r="G41" s="40"/>
      <c r="H41" s="49"/>
      <c r="I41" s="31"/>
      <c r="J41" s="38"/>
      <c r="K41" s="31"/>
      <c r="L41" s="31"/>
      <c r="M41" s="31"/>
      <c r="N41" s="31"/>
      <c r="O41" s="31"/>
      <c r="P41" s="31"/>
      <c r="Q41" s="32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</row>
    <row r="42" spans="1:48" hidden="1" x14ac:dyDescent="0.2">
      <c r="A42" s="16"/>
      <c r="B42" s="31"/>
      <c r="C42" s="313"/>
      <c r="D42" s="31">
        <v>0</v>
      </c>
      <c r="E42" s="39">
        <v>0</v>
      </c>
      <c r="F42" s="39">
        <v>0</v>
      </c>
      <c r="G42" s="40"/>
      <c r="H42" s="49"/>
      <c r="I42" s="31"/>
      <c r="J42" s="38"/>
      <c r="K42" s="31"/>
      <c r="L42" s="31"/>
      <c r="M42" s="31"/>
      <c r="N42" s="31"/>
      <c r="O42" s="31"/>
      <c r="P42" s="31"/>
      <c r="Q42" s="32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</row>
    <row r="43" spans="1:48" hidden="1" x14ac:dyDescent="0.2">
      <c r="A43" s="16"/>
      <c r="B43" s="338" t="s">
        <v>13</v>
      </c>
      <c r="C43" s="332"/>
      <c r="D43" s="322"/>
      <c r="E43" s="335">
        <f>SUM(E44:E45)</f>
        <v>0</v>
      </c>
      <c r="F43" s="335">
        <f>SUM(F44:F45)</f>
        <v>0</v>
      </c>
      <c r="G43" s="339"/>
      <c r="H43" s="343"/>
      <c r="I43" s="31"/>
      <c r="J43" s="38"/>
      <c r="K43" s="31"/>
      <c r="L43" s="31"/>
      <c r="M43" s="31"/>
      <c r="N43" s="31"/>
      <c r="O43" s="31"/>
      <c r="P43" s="31"/>
      <c r="Q43" s="32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</row>
    <row r="44" spans="1:48" hidden="1" x14ac:dyDescent="0.2">
      <c r="A44" s="16"/>
      <c r="B44" s="31"/>
      <c r="C44" s="313"/>
      <c r="D44" s="31">
        <v>0</v>
      </c>
      <c r="E44" s="39">
        <v>0</v>
      </c>
      <c r="F44" s="39">
        <v>0</v>
      </c>
      <c r="G44" s="40"/>
      <c r="H44" s="49"/>
      <c r="I44" s="31"/>
      <c r="J44" s="38"/>
      <c r="K44" s="31"/>
      <c r="L44" s="31"/>
      <c r="M44" s="31"/>
      <c r="N44" s="31"/>
      <c r="O44" s="31"/>
      <c r="P44" s="31"/>
      <c r="Q44" s="32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</row>
    <row r="45" spans="1:48" hidden="1" x14ac:dyDescent="0.2">
      <c r="A45" s="16"/>
      <c r="B45" s="31"/>
      <c r="C45" s="313"/>
      <c r="D45" s="31">
        <v>0</v>
      </c>
      <c r="E45" s="39">
        <v>0</v>
      </c>
      <c r="F45" s="39">
        <v>0</v>
      </c>
      <c r="G45" s="40"/>
      <c r="H45" s="49"/>
      <c r="I45" s="31"/>
      <c r="J45" s="38"/>
      <c r="K45" s="31"/>
      <c r="L45" s="31"/>
      <c r="M45" s="31"/>
      <c r="N45" s="31"/>
      <c r="O45" s="31"/>
      <c r="P45" s="31"/>
      <c r="Q45" s="32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</row>
    <row r="46" spans="1:48" hidden="1" x14ac:dyDescent="0.2">
      <c r="A46" s="16"/>
      <c r="B46" s="319" t="s">
        <v>16</v>
      </c>
      <c r="C46" s="320"/>
      <c r="D46" s="322"/>
      <c r="E46" s="323">
        <f>(E34+E37+E40+E43)</f>
        <v>0</v>
      </c>
      <c r="F46" s="323">
        <f>(F34+F37+F40+F43)</f>
        <v>0</v>
      </c>
      <c r="G46" s="340"/>
      <c r="H46" s="343"/>
      <c r="I46" s="31"/>
      <c r="J46" s="38"/>
      <c r="K46" s="31"/>
      <c r="L46" s="31"/>
      <c r="M46" s="31"/>
      <c r="N46" s="31"/>
      <c r="O46" s="31"/>
      <c r="P46" s="31"/>
      <c r="Q46" s="32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</row>
    <row r="47" spans="1:48" hidden="1" x14ac:dyDescent="0.2">
      <c r="A47" s="16"/>
      <c r="B47" s="326" t="s">
        <v>318</v>
      </c>
      <c r="C47" s="327"/>
      <c r="D47" s="299"/>
      <c r="E47" s="341"/>
      <c r="F47" s="341"/>
      <c r="G47" s="342"/>
      <c r="H47" s="337"/>
      <c r="I47" s="31"/>
      <c r="J47" s="38"/>
      <c r="K47" s="31"/>
      <c r="L47" s="31"/>
      <c r="M47" s="31"/>
      <c r="N47" s="31"/>
      <c r="O47" s="31"/>
      <c r="P47" s="31"/>
      <c r="Q47" s="32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</row>
    <row r="48" spans="1:48" hidden="1" x14ac:dyDescent="0.2">
      <c r="A48" s="16"/>
      <c r="B48" s="46"/>
      <c r="C48" s="330"/>
      <c r="D48" s="48"/>
      <c r="E48" s="341"/>
      <c r="F48" s="341"/>
      <c r="G48" s="342"/>
      <c r="H48" s="337"/>
      <c r="I48" s="31"/>
      <c r="J48" s="38"/>
      <c r="K48" s="31"/>
      <c r="L48" s="31"/>
      <c r="M48" s="31"/>
      <c r="N48" s="31"/>
      <c r="O48" s="31"/>
      <c r="P48" s="31"/>
      <c r="Q48" s="32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</row>
    <row r="49" spans="1:48" hidden="1" x14ac:dyDescent="0.2">
      <c r="A49" s="16"/>
      <c r="B49" s="333" t="s">
        <v>10</v>
      </c>
      <c r="C49" s="331"/>
      <c r="D49" s="334"/>
      <c r="E49" s="335">
        <f>SUM(E50:E51)</f>
        <v>0</v>
      </c>
      <c r="F49" s="335">
        <f>SUM(F50:F51)</f>
        <v>0</v>
      </c>
      <c r="G49" s="336"/>
      <c r="H49" s="343"/>
      <c r="I49" s="31"/>
      <c r="J49" s="38"/>
      <c r="K49" s="31"/>
      <c r="L49" s="31"/>
      <c r="M49" s="31"/>
      <c r="N49" s="31"/>
      <c r="O49" s="31"/>
      <c r="P49" s="31"/>
      <c r="Q49" s="32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</row>
    <row r="50" spans="1:48" hidden="1" x14ac:dyDescent="0.2">
      <c r="A50" s="16"/>
      <c r="B50" s="31"/>
      <c r="C50" s="313"/>
      <c r="D50" s="31">
        <v>0</v>
      </c>
      <c r="E50" s="39">
        <v>0</v>
      </c>
      <c r="F50" s="39">
        <v>0</v>
      </c>
      <c r="G50" s="40"/>
      <c r="H50" s="49"/>
      <c r="I50" s="31"/>
      <c r="J50" s="38"/>
      <c r="K50" s="31"/>
      <c r="L50" s="31"/>
      <c r="M50" s="31"/>
      <c r="N50" s="31"/>
      <c r="O50" s="31"/>
      <c r="P50" s="31"/>
      <c r="Q50" s="32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</row>
    <row r="51" spans="1:48" hidden="1" x14ac:dyDescent="0.2">
      <c r="A51" s="16"/>
      <c r="B51" s="31"/>
      <c r="C51" s="313"/>
      <c r="D51" s="31">
        <v>0</v>
      </c>
      <c r="E51" s="39">
        <v>0</v>
      </c>
      <c r="F51" s="39">
        <v>0</v>
      </c>
      <c r="G51" s="40"/>
      <c r="H51" s="49"/>
      <c r="I51" s="31"/>
      <c r="J51" s="38"/>
      <c r="K51" s="31"/>
      <c r="L51" s="31"/>
      <c r="M51" s="31"/>
      <c r="N51" s="31"/>
      <c r="O51" s="31"/>
      <c r="P51" s="31"/>
      <c r="Q51" s="32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</row>
    <row r="52" spans="1:48" hidden="1" x14ac:dyDescent="0.2">
      <c r="A52" s="16"/>
      <c r="B52" s="338" t="s">
        <v>11</v>
      </c>
      <c r="C52" s="332"/>
      <c r="D52" s="322"/>
      <c r="E52" s="335">
        <f>SUM(E53:E54)</f>
        <v>0</v>
      </c>
      <c r="F52" s="335">
        <f>SUM(F53:F54)</f>
        <v>0</v>
      </c>
      <c r="G52" s="336"/>
      <c r="H52" s="343"/>
      <c r="I52" s="31"/>
      <c r="J52" s="38"/>
      <c r="K52" s="31"/>
      <c r="L52" s="31"/>
      <c r="M52" s="31"/>
      <c r="N52" s="31"/>
      <c r="O52" s="31"/>
      <c r="P52" s="31"/>
      <c r="Q52" s="32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</row>
    <row r="53" spans="1:48" hidden="1" x14ac:dyDescent="0.2">
      <c r="A53" s="16"/>
      <c r="B53" s="31"/>
      <c r="C53" s="313"/>
      <c r="D53" s="31">
        <v>0</v>
      </c>
      <c r="E53" s="39">
        <v>0</v>
      </c>
      <c r="F53" s="39">
        <v>0</v>
      </c>
      <c r="G53" s="40"/>
      <c r="H53" s="49"/>
      <c r="I53" s="31"/>
      <c r="J53" s="38"/>
      <c r="K53" s="31"/>
      <c r="L53" s="31"/>
      <c r="M53" s="31"/>
      <c r="N53" s="31"/>
      <c r="O53" s="31"/>
      <c r="P53" s="31"/>
      <c r="Q53" s="32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</row>
    <row r="54" spans="1:48" hidden="1" x14ac:dyDescent="0.2">
      <c r="A54" s="16"/>
      <c r="B54" s="31"/>
      <c r="C54" s="313"/>
      <c r="D54" s="31">
        <v>0</v>
      </c>
      <c r="E54" s="39">
        <v>0</v>
      </c>
      <c r="F54" s="39">
        <v>0</v>
      </c>
      <c r="G54" s="40"/>
      <c r="H54" s="49"/>
      <c r="I54" s="31"/>
      <c r="J54" s="38"/>
      <c r="K54" s="31"/>
      <c r="L54" s="31"/>
      <c r="M54" s="31"/>
      <c r="N54" s="31"/>
      <c r="O54" s="31"/>
      <c r="P54" s="31"/>
      <c r="Q54" s="32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</row>
    <row r="55" spans="1:48" hidden="1" x14ac:dyDescent="0.2">
      <c r="A55" s="16"/>
      <c r="B55" s="338" t="s">
        <v>12</v>
      </c>
      <c r="C55" s="332"/>
      <c r="D55" s="322"/>
      <c r="E55" s="335">
        <f>SUM(E56:E57)</f>
        <v>0</v>
      </c>
      <c r="F55" s="335">
        <f>SUM(F56:F57)</f>
        <v>0</v>
      </c>
      <c r="G55" s="336"/>
      <c r="H55" s="343"/>
      <c r="I55" s="31"/>
      <c r="J55" s="38"/>
      <c r="K55" s="31"/>
      <c r="L55" s="31"/>
      <c r="M55" s="31"/>
      <c r="N55" s="31"/>
      <c r="O55" s="31"/>
      <c r="P55" s="31"/>
      <c r="Q55" s="32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</row>
    <row r="56" spans="1:48" hidden="1" x14ac:dyDescent="0.2">
      <c r="A56" s="16"/>
      <c r="B56" s="31"/>
      <c r="C56" s="313"/>
      <c r="D56" s="31">
        <v>0</v>
      </c>
      <c r="E56" s="39">
        <v>0</v>
      </c>
      <c r="F56" s="39">
        <v>0</v>
      </c>
      <c r="G56" s="40"/>
      <c r="H56" s="49"/>
      <c r="I56" s="31"/>
      <c r="J56" s="38"/>
      <c r="K56" s="31"/>
      <c r="L56" s="31"/>
      <c r="M56" s="31"/>
      <c r="N56" s="31"/>
      <c r="O56" s="31"/>
      <c r="P56" s="31"/>
      <c r="Q56" s="32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</row>
    <row r="57" spans="1:48" hidden="1" x14ac:dyDescent="0.2">
      <c r="A57" s="16"/>
      <c r="B57" s="31"/>
      <c r="C57" s="313"/>
      <c r="D57" s="31">
        <v>0</v>
      </c>
      <c r="E57" s="39">
        <v>0</v>
      </c>
      <c r="F57" s="39">
        <v>0</v>
      </c>
      <c r="G57" s="40"/>
      <c r="H57" s="49"/>
      <c r="I57" s="31"/>
      <c r="J57" s="38"/>
      <c r="K57" s="31"/>
      <c r="L57" s="31"/>
      <c r="M57" s="31"/>
      <c r="N57" s="31"/>
      <c r="O57" s="31"/>
      <c r="P57" s="31"/>
      <c r="Q57" s="32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</row>
    <row r="58" spans="1:48" hidden="1" x14ac:dyDescent="0.2">
      <c r="A58" s="16"/>
      <c r="B58" s="338" t="s">
        <v>13</v>
      </c>
      <c r="C58" s="332"/>
      <c r="D58" s="322"/>
      <c r="E58" s="335">
        <f>SUM(E59:E60)</f>
        <v>0</v>
      </c>
      <c r="F58" s="335">
        <f>SUM(F59:F60)</f>
        <v>0</v>
      </c>
      <c r="G58" s="336"/>
      <c r="H58" s="343"/>
      <c r="I58" s="31"/>
      <c r="J58" s="38"/>
      <c r="K58" s="31"/>
      <c r="L58" s="31"/>
      <c r="M58" s="31"/>
      <c r="N58" s="31"/>
      <c r="O58" s="31"/>
      <c r="P58" s="31"/>
      <c r="Q58" s="32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</row>
    <row r="59" spans="1:48" hidden="1" x14ac:dyDescent="0.2">
      <c r="A59" s="16"/>
      <c r="B59" s="31"/>
      <c r="C59" s="313"/>
      <c r="D59" s="31">
        <v>0</v>
      </c>
      <c r="E59" s="39">
        <v>0</v>
      </c>
      <c r="F59" s="39">
        <v>0</v>
      </c>
      <c r="G59" s="40"/>
      <c r="H59" s="49"/>
      <c r="I59" s="31"/>
      <c r="J59" s="38"/>
      <c r="K59" s="31"/>
      <c r="L59" s="31"/>
      <c r="M59" s="31"/>
      <c r="N59" s="31"/>
      <c r="O59" s="31"/>
      <c r="P59" s="31"/>
      <c r="Q59" s="32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</row>
    <row r="60" spans="1:48" hidden="1" x14ac:dyDescent="0.2">
      <c r="A60" s="16"/>
      <c r="B60" s="31"/>
      <c r="C60" s="313"/>
      <c r="D60" s="31">
        <v>0</v>
      </c>
      <c r="E60" s="39">
        <v>0</v>
      </c>
      <c r="F60" s="39">
        <v>0</v>
      </c>
      <c r="G60" s="40"/>
      <c r="H60" s="49"/>
      <c r="I60" s="31"/>
      <c r="J60" s="38"/>
      <c r="K60" s="31"/>
      <c r="L60" s="31"/>
      <c r="M60" s="31"/>
      <c r="N60" s="31"/>
      <c r="O60" s="31"/>
      <c r="P60" s="31"/>
      <c r="Q60" s="32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</row>
    <row r="61" spans="1:48" hidden="1" x14ac:dyDescent="0.2">
      <c r="A61" s="16"/>
      <c r="B61" s="319" t="s">
        <v>16</v>
      </c>
      <c r="C61" s="320"/>
      <c r="D61" s="322"/>
      <c r="E61" s="323">
        <f>(E49+E52+E55+E58)</f>
        <v>0</v>
      </c>
      <c r="F61" s="323">
        <f>(F49+F52+F55+F58)</f>
        <v>0</v>
      </c>
      <c r="G61" s="340"/>
      <c r="H61" s="343"/>
      <c r="I61" s="31"/>
      <c r="J61" s="38"/>
      <c r="K61" s="31"/>
      <c r="L61" s="31"/>
      <c r="M61" s="31"/>
      <c r="N61" s="31"/>
      <c r="O61" s="31"/>
      <c r="P61" s="31"/>
      <c r="Q61" s="32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</row>
    <row r="62" spans="1:48" hidden="1" x14ac:dyDescent="0.2">
      <c r="A62" s="16"/>
      <c r="B62" s="326" t="s">
        <v>318</v>
      </c>
      <c r="C62" s="327"/>
      <c r="D62" s="299"/>
      <c r="E62" s="341"/>
      <c r="F62" s="341"/>
      <c r="G62" s="342"/>
      <c r="H62" s="337"/>
      <c r="I62" s="31"/>
      <c r="J62" s="38"/>
      <c r="K62" s="31"/>
      <c r="L62" s="31"/>
      <c r="M62" s="31"/>
      <c r="N62" s="31"/>
      <c r="O62" s="31"/>
      <c r="P62" s="31"/>
      <c r="Q62" s="32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</row>
    <row r="63" spans="1:48" hidden="1" x14ac:dyDescent="0.2">
      <c r="A63" s="16"/>
      <c r="B63" s="46"/>
      <c r="C63" s="47"/>
      <c r="D63" s="48"/>
      <c r="E63" s="341"/>
      <c r="F63" s="341"/>
      <c r="G63" s="342"/>
      <c r="H63" s="337"/>
      <c r="I63" s="31"/>
      <c r="J63" s="38"/>
      <c r="K63" s="31"/>
      <c r="L63" s="31"/>
      <c r="M63" s="31"/>
      <c r="N63" s="31"/>
      <c r="O63" s="31"/>
      <c r="P63" s="31"/>
      <c r="Q63" s="32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</row>
    <row r="64" spans="1:48" hidden="1" x14ac:dyDescent="0.2">
      <c r="A64" s="16"/>
      <c r="B64" s="333" t="s">
        <v>10</v>
      </c>
      <c r="C64" s="331"/>
      <c r="D64" s="334"/>
      <c r="E64" s="335">
        <f>SUM(E65:E66)</f>
        <v>0</v>
      </c>
      <c r="F64" s="335">
        <f>SUM(F65:F66)</f>
        <v>0</v>
      </c>
      <c r="G64" s="336"/>
      <c r="H64" s="343"/>
      <c r="I64" s="31"/>
      <c r="J64" s="38"/>
      <c r="K64" s="31"/>
      <c r="L64" s="31"/>
      <c r="M64" s="31"/>
      <c r="N64" s="31"/>
      <c r="O64" s="31"/>
      <c r="P64" s="31"/>
      <c r="Q64" s="32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</row>
    <row r="65" spans="1:48" hidden="1" x14ac:dyDescent="0.2">
      <c r="A65" s="16"/>
      <c r="B65" s="31"/>
      <c r="C65" s="313"/>
      <c r="D65" s="31">
        <v>0</v>
      </c>
      <c r="E65" s="39">
        <v>0</v>
      </c>
      <c r="F65" s="39">
        <v>0</v>
      </c>
      <c r="G65" s="40"/>
      <c r="H65" s="49"/>
      <c r="I65" s="31"/>
      <c r="J65" s="38"/>
      <c r="K65" s="31"/>
      <c r="L65" s="31"/>
      <c r="M65" s="31"/>
      <c r="N65" s="31"/>
      <c r="O65" s="31"/>
      <c r="P65" s="31"/>
      <c r="Q65" s="32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</row>
    <row r="66" spans="1:48" hidden="1" x14ac:dyDescent="0.2">
      <c r="A66" s="16"/>
      <c r="B66" s="31"/>
      <c r="C66" s="313"/>
      <c r="D66" s="31">
        <v>0</v>
      </c>
      <c r="E66" s="39">
        <v>0</v>
      </c>
      <c r="F66" s="39">
        <v>0</v>
      </c>
      <c r="G66" s="40"/>
      <c r="H66" s="49"/>
      <c r="I66" s="31"/>
      <c r="J66" s="38"/>
      <c r="K66" s="31"/>
      <c r="L66" s="31"/>
      <c r="M66" s="31"/>
      <c r="N66" s="31"/>
      <c r="O66" s="31"/>
      <c r="P66" s="31"/>
      <c r="Q66" s="32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</row>
    <row r="67" spans="1:48" hidden="1" x14ac:dyDescent="0.2">
      <c r="A67" s="16"/>
      <c r="B67" s="338" t="s">
        <v>11</v>
      </c>
      <c r="C67" s="332"/>
      <c r="D67" s="322"/>
      <c r="E67" s="335">
        <f>SUM(E68:E69)</f>
        <v>0</v>
      </c>
      <c r="F67" s="335">
        <f>SUM(F68:F69)</f>
        <v>0</v>
      </c>
      <c r="G67" s="336"/>
      <c r="H67" s="343"/>
      <c r="I67" s="31"/>
      <c r="J67" s="38"/>
      <c r="K67" s="31"/>
      <c r="L67" s="31"/>
      <c r="M67" s="31"/>
      <c r="N67" s="31"/>
      <c r="O67" s="31"/>
      <c r="P67" s="31"/>
      <c r="Q67" s="32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</row>
    <row r="68" spans="1:48" hidden="1" x14ac:dyDescent="0.2">
      <c r="A68" s="16"/>
      <c r="B68" s="31"/>
      <c r="C68" s="313"/>
      <c r="D68" s="31">
        <v>0</v>
      </c>
      <c r="E68" s="39">
        <v>0</v>
      </c>
      <c r="F68" s="39">
        <v>0</v>
      </c>
      <c r="G68" s="40"/>
      <c r="H68" s="49"/>
      <c r="I68" s="31"/>
      <c r="J68" s="38"/>
      <c r="K68" s="31"/>
      <c r="L68" s="31"/>
      <c r="M68" s="31"/>
      <c r="N68" s="31"/>
      <c r="O68" s="31"/>
      <c r="P68" s="31"/>
      <c r="Q68" s="32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</row>
    <row r="69" spans="1:48" hidden="1" x14ac:dyDescent="0.2">
      <c r="A69" s="16"/>
      <c r="B69" s="31"/>
      <c r="C69" s="313"/>
      <c r="D69" s="31">
        <v>0</v>
      </c>
      <c r="E69" s="39">
        <v>0</v>
      </c>
      <c r="F69" s="39">
        <v>0</v>
      </c>
      <c r="G69" s="40"/>
      <c r="H69" s="49"/>
      <c r="I69" s="31"/>
      <c r="J69" s="38"/>
      <c r="K69" s="31"/>
      <c r="L69" s="31"/>
      <c r="M69" s="31"/>
      <c r="N69" s="31"/>
      <c r="O69" s="31"/>
      <c r="P69" s="31"/>
      <c r="Q69" s="32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</row>
    <row r="70" spans="1:48" hidden="1" x14ac:dyDescent="0.2">
      <c r="A70" s="16"/>
      <c r="B70" s="338" t="s">
        <v>12</v>
      </c>
      <c r="C70" s="332"/>
      <c r="D70" s="322"/>
      <c r="E70" s="335">
        <f>SUM(E71:E72)</f>
        <v>0</v>
      </c>
      <c r="F70" s="335">
        <f>SUM(F71:F72)</f>
        <v>0</v>
      </c>
      <c r="G70" s="336"/>
      <c r="H70" s="343"/>
      <c r="I70" s="31"/>
      <c r="J70" s="38"/>
      <c r="K70" s="31"/>
      <c r="L70" s="31"/>
      <c r="M70" s="31"/>
      <c r="N70" s="31"/>
      <c r="O70" s="31"/>
      <c r="P70" s="31"/>
      <c r="Q70" s="32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</row>
    <row r="71" spans="1:48" hidden="1" x14ac:dyDescent="0.2">
      <c r="A71" s="16"/>
      <c r="B71" s="31"/>
      <c r="C71" s="313"/>
      <c r="D71" s="31">
        <v>0</v>
      </c>
      <c r="E71" s="39">
        <v>0</v>
      </c>
      <c r="F71" s="39">
        <v>0</v>
      </c>
      <c r="G71" s="40"/>
      <c r="H71" s="49"/>
      <c r="I71" s="31"/>
      <c r="J71" s="38"/>
      <c r="K71" s="31"/>
      <c r="L71" s="31"/>
      <c r="M71" s="31"/>
      <c r="N71" s="31"/>
      <c r="O71" s="31"/>
      <c r="P71" s="31"/>
      <c r="Q71" s="32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</row>
    <row r="72" spans="1:48" hidden="1" x14ac:dyDescent="0.2">
      <c r="A72" s="16"/>
      <c r="B72" s="31"/>
      <c r="C72" s="313"/>
      <c r="D72" s="31">
        <v>0</v>
      </c>
      <c r="E72" s="39">
        <v>0</v>
      </c>
      <c r="F72" s="39">
        <v>0</v>
      </c>
      <c r="G72" s="40"/>
      <c r="H72" s="49"/>
      <c r="I72" s="31"/>
      <c r="J72" s="38"/>
      <c r="K72" s="31"/>
      <c r="L72" s="31"/>
      <c r="M72" s="31"/>
      <c r="N72" s="31"/>
      <c r="O72" s="31"/>
      <c r="P72" s="31"/>
      <c r="Q72" s="32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</row>
    <row r="73" spans="1:48" hidden="1" x14ac:dyDescent="0.2">
      <c r="A73" s="16"/>
      <c r="B73" s="338" t="s">
        <v>13</v>
      </c>
      <c r="C73" s="332"/>
      <c r="D73" s="322"/>
      <c r="E73" s="335">
        <f>SUM(E74:E75)</f>
        <v>0</v>
      </c>
      <c r="F73" s="335">
        <f>SUM(F74:F75)</f>
        <v>0</v>
      </c>
      <c r="G73" s="336"/>
      <c r="H73" s="343"/>
      <c r="I73" s="31"/>
      <c r="J73" s="38"/>
      <c r="K73" s="31"/>
      <c r="L73" s="31"/>
      <c r="M73" s="31"/>
      <c r="N73" s="31"/>
      <c r="O73" s="31"/>
      <c r="P73" s="31"/>
      <c r="Q73" s="32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</row>
    <row r="74" spans="1:48" hidden="1" x14ac:dyDescent="0.2">
      <c r="A74" s="16"/>
      <c r="B74" s="31"/>
      <c r="C74" s="313"/>
      <c r="D74" s="31">
        <v>0</v>
      </c>
      <c r="E74" s="39">
        <v>0</v>
      </c>
      <c r="F74" s="39">
        <v>0</v>
      </c>
      <c r="G74" s="40"/>
      <c r="H74" s="49"/>
      <c r="I74" s="31"/>
      <c r="J74" s="38"/>
      <c r="K74" s="31"/>
      <c r="L74" s="31"/>
      <c r="M74" s="31"/>
      <c r="N74" s="31"/>
      <c r="O74" s="31"/>
      <c r="P74" s="31"/>
      <c r="Q74" s="32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</row>
    <row r="75" spans="1:48" x14ac:dyDescent="0.2">
      <c r="A75" s="16"/>
      <c r="B75" s="31"/>
      <c r="C75" s="313"/>
      <c r="D75" s="31">
        <v>0</v>
      </c>
      <c r="E75" s="39">
        <v>0</v>
      </c>
      <c r="F75" s="39">
        <v>0</v>
      </c>
      <c r="G75" s="40"/>
      <c r="H75" s="49"/>
      <c r="I75" s="31"/>
      <c r="J75" s="38"/>
      <c r="K75" s="31"/>
      <c r="L75" s="31"/>
      <c r="M75" s="31"/>
      <c r="N75" s="31"/>
      <c r="O75" s="31"/>
      <c r="P75" s="31"/>
      <c r="Q75" s="32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</row>
    <row r="76" spans="1:48" x14ac:dyDescent="0.2">
      <c r="A76" s="16"/>
      <c r="B76" s="319" t="s">
        <v>16</v>
      </c>
      <c r="C76" s="320"/>
      <c r="D76" s="322"/>
      <c r="E76" s="323">
        <f>(E64+E67+E70+E73)</f>
        <v>0</v>
      </c>
      <c r="F76" s="323">
        <f>(F64+F67+F70+F73)</f>
        <v>0</v>
      </c>
      <c r="G76" s="340"/>
      <c r="H76" s="343"/>
      <c r="I76" s="31"/>
      <c r="J76" s="38"/>
      <c r="K76" s="31"/>
      <c r="L76" s="31"/>
      <c r="M76" s="31"/>
      <c r="N76" s="31"/>
      <c r="O76" s="31"/>
      <c r="P76" s="31"/>
      <c r="Q76" s="32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</row>
    <row r="77" spans="1:48" ht="13.5" thickBot="1" x14ac:dyDescent="0.25">
      <c r="A77" s="16"/>
      <c r="B77" s="50"/>
      <c r="C77" s="51"/>
      <c r="D77" s="43"/>
      <c r="E77" s="52"/>
      <c r="F77" s="52"/>
      <c r="G77" s="53"/>
      <c r="H77" s="54"/>
      <c r="I77" s="43"/>
      <c r="J77" s="55"/>
      <c r="K77" s="31"/>
      <c r="L77" s="31"/>
      <c r="M77" s="31"/>
      <c r="N77" s="31"/>
      <c r="O77" s="31"/>
      <c r="P77" s="31"/>
      <c r="Q77" s="32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</row>
    <row r="78" spans="1:48" x14ac:dyDescent="0.2">
      <c r="A78" s="16"/>
      <c r="B78" s="344" t="s">
        <v>302</v>
      </c>
      <c r="C78" s="345"/>
      <c r="D78" s="346"/>
      <c r="E78" s="346"/>
      <c r="F78" s="346"/>
      <c r="G78" s="352"/>
      <c r="H78" s="353"/>
      <c r="I78" s="31"/>
      <c r="J78" s="38"/>
      <c r="K78" s="31"/>
      <c r="L78" s="31"/>
      <c r="M78" s="31"/>
      <c r="N78" s="31"/>
      <c r="O78" s="31"/>
      <c r="P78" s="31"/>
      <c r="Q78" s="32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</row>
    <row r="79" spans="1:48" x14ac:dyDescent="0.2">
      <c r="A79" s="16"/>
      <c r="B79" s="299" t="s">
        <v>10</v>
      </c>
      <c r="C79" s="313"/>
      <c r="D79" s="299"/>
      <c r="E79" s="347">
        <f>(E18+E34+E49+E64)</f>
        <v>0</v>
      </c>
      <c r="F79" s="347">
        <f>(F18+F34+F49+F64)</f>
        <v>0</v>
      </c>
      <c r="G79" s="40"/>
      <c r="H79" s="337"/>
      <c r="I79" s="31"/>
      <c r="J79" s="38"/>
      <c r="K79" s="31"/>
      <c r="L79" s="31"/>
      <c r="M79" s="31"/>
      <c r="N79" s="31"/>
      <c r="O79" s="31"/>
      <c r="P79" s="31"/>
      <c r="Q79" s="32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</row>
    <row r="80" spans="1:48" x14ac:dyDescent="0.2">
      <c r="A80" s="16"/>
      <c r="B80" s="299" t="s">
        <v>11</v>
      </c>
      <c r="C80" s="313"/>
      <c r="D80" s="299"/>
      <c r="E80" s="347">
        <f>(E21+E37+E52+E67)</f>
        <v>0</v>
      </c>
      <c r="F80" s="347">
        <f>(F21+F37+F52+F67)</f>
        <v>0</v>
      </c>
      <c r="G80" s="40"/>
      <c r="H80" s="337"/>
      <c r="I80" s="31"/>
      <c r="J80" s="38"/>
      <c r="K80" s="31"/>
      <c r="L80" s="31"/>
      <c r="M80" s="31"/>
      <c r="N80" s="31"/>
      <c r="O80" s="31"/>
      <c r="P80" s="31"/>
      <c r="Q80" s="32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</row>
    <row r="81" spans="1:48" x14ac:dyDescent="0.2">
      <c r="A81" s="16"/>
      <c r="B81" s="299" t="s">
        <v>12</v>
      </c>
      <c r="C81" s="313"/>
      <c r="D81" s="299"/>
      <c r="E81" s="347">
        <f>(E24+E40+E55+E70)</f>
        <v>0</v>
      </c>
      <c r="F81" s="347">
        <f>(F24+F40+F55+F70)</f>
        <v>0</v>
      </c>
      <c r="G81" s="40"/>
      <c r="H81" s="337"/>
      <c r="I81" s="31"/>
      <c r="J81" s="38"/>
      <c r="K81" s="31"/>
      <c r="L81" s="31"/>
      <c r="M81" s="31"/>
      <c r="N81" s="31"/>
      <c r="O81" s="31"/>
      <c r="P81" s="31"/>
      <c r="Q81" s="32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</row>
    <row r="82" spans="1:48" x14ac:dyDescent="0.2">
      <c r="A82" s="16"/>
      <c r="B82" s="299" t="s">
        <v>13</v>
      </c>
      <c r="C82" s="313"/>
      <c r="D82" s="299"/>
      <c r="E82" s="347">
        <f>(E27+E43+E58+E73)</f>
        <v>0</v>
      </c>
      <c r="F82" s="347">
        <f>(F27+F43+F58+F73)</f>
        <v>0</v>
      </c>
      <c r="G82" s="56"/>
      <c r="H82" s="337"/>
      <c r="I82" s="31"/>
      <c r="J82" s="38"/>
      <c r="K82" s="31"/>
      <c r="L82" s="31"/>
      <c r="M82" s="31"/>
      <c r="N82" s="31"/>
      <c r="O82" s="31"/>
      <c r="P82" s="31"/>
      <c r="Q82" s="32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</row>
    <row r="83" spans="1:48" ht="13.5" thickBot="1" x14ac:dyDescent="0.25">
      <c r="A83" s="16"/>
      <c r="B83" s="348" t="s">
        <v>16</v>
      </c>
      <c r="C83" s="349"/>
      <c r="D83" s="350"/>
      <c r="E83" s="351">
        <f>SUM(E79:E82)</f>
        <v>0</v>
      </c>
      <c r="F83" s="351">
        <f>SUM(F79:F82)</f>
        <v>0</v>
      </c>
      <c r="G83" s="355"/>
      <c r="H83" s="354"/>
      <c r="I83" s="31"/>
      <c r="J83" s="38"/>
      <c r="K83" s="31"/>
      <c r="L83" s="31"/>
      <c r="M83" s="31"/>
      <c r="N83" s="31"/>
      <c r="O83" s="31"/>
      <c r="P83" s="31"/>
      <c r="Q83" s="32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</row>
    <row r="84" spans="1:48" ht="13.5" thickBot="1" x14ac:dyDescent="0.25">
      <c r="A84" s="16"/>
      <c r="B84" s="57"/>
      <c r="C84" s="58"/>
      <c r="D84" s="59"/>
      <c r="E84" s="60"/>
      <c r="F84" s="60"/>
      <c r="G84" s="61"/>
      <c r="H84" s="59"/>
      <c r="I84" s="59"/>
      <c r="J84" s="62"/>
      <c r="K84" s="31"/>
      <c r="L84" s="31"/>
      <c r="M84" s="31"/>
      <c r="N84" s="31"/>
      <c r="O84" s="31"/>
      <c r="P84" s="31"/>
      <c r="Q84" s="32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</row>
    <row r="85" spans="1:48" x14ac:dyDescent="0.2">
      <c r="A85" s="16"/>
      <c r="B85" s="356"/>
      <c r="C85" s="314"/>
      <c r="D85" s="299"/>
      <c r="E85" s="341"/>
      <c r="F85" s="341"/>
      <c r="G85" s="365"/>
      <c r="H85" s="299"/>
      <c r="I85" s="299"/>
      <c r="J85" s="299"/>
      <c r="K85" s="31"/>
      <c r="L85" s="31"/>
      <c r="M85" s="31"/>
      <c r="N85" s="31"/>
      <c r="O85" s="31"/>
      <c r="P85" s="31"/>
      <c r="Q85" s="32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</row>
    <row r="86" spans="1:48" ht="13.5" thickBot="1" x14ac:dyDescent="0.25">
      <c r="A86" s="16"/>
      <c r="B86" s="357" t="s">
        <v>329</v>
      </c>
      <c r="C86" s="313"/>
      <c r="D86" s="299"/>
      <c r="E86" s="299"/>
      <c r="F86" s="299"/>
      <c r="G86" s="299"/>
      <c r="H86" s="299"/>
      <c r="I86" s="299"/>
      <c r="J86" s="299"/>
      <c r="K86" s="31"/>
      <c r="L86" s="31"/>
      <c r="M86" s="31"/>
      <c r="N86" s="31"/>
      <c r="O86" s="31"/>
      <c r="P86" s="31"/>
      <c r="Q86" s="32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</row>
    <row r="87" spans="1:48" ht="13.5" thickBot="1" x14ac:dyDescent="0.25">
      <c r="A87" s="16"/>
      <c r="B87" s="356" t="s">
        <v>17</v>
      </c>
      <c r="C87" s="358"/>
      <c r="D87" s="346"/>
      <c r="E87" s="346"/>
      <c r="F87" s="346"/>
      <c r="G87" s="346"/>
      <c r="H87" s="346"/>
      <c r="I87" s="366"/>
      <c r="J87" s="359"/>
      <c r="K87" s="31"/>
      <c r="L87" s="31"/>
      <c r="M87" s="31"/>
      <c r="N87" s="31"/>
      <c r="O87" s="31"/>
      <c r="P87" s="31"/>
      <c r="Q87" s="32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</row>
    <row r="88" spans="1:48" ht="12.75" customHeight="1" x14ac:dyDescent="0.2">
      <c r="A88" s="16"/>
      <c r="B88" s="359"/>
      <c r="C88" s="360"/>
      <c r="D88" s="956" t="s">
        <v>0</v>
      </c>
      <c r="E88" s="367" t="s">
        <v>1</v>
      </c>
      <c r="F88" s="367" t="s">
        <v>3</v>
      </c>
      <c r="G88" s="956" t="s">
        <v>4</v>
      </c>
      <c r="H88" s="956" t="s">
        <v>5</v>
      </c>
      <c r="I88" s="368" t="s">
        <v>6</v>
      </c>
      <c r="J88" s="305"/>
      <c r="K88" s="31"/>
      <c r="L88" s="31"/>
      <c r="M88" s="31"/>
      <c r="N88" s="31"/>
      <c r="O88" s="31"/>
      <c r="P88" s="31"/>
      <c r="Q88" s="32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</row>
    <row r="89" spans="1:48" ht="13.5" thickBot="1" x14ac:dyDescent="0.25">
      <c r="A89" s="16"/>
      <c r="B89" s="316" t="s">
        <v>23</v>
      </c>
      <c r="C89" s="316"/>
      <c r="D89" s="957"/>
      <c r="E89" s="369" t="s">
        <v>2</v>
      </c>
      <c r="F89" s="369" t="s">
        <v>2</v>
      </c>
      <c r="G89" s="957"/>
      <c r="H89" s="957"/>
      <c r="I89" s="370" t="s">
        <v>7</v>
      </c>
      <c r="J89" s="305"/>
      <c r="K89" s="31"/>
      <c r="L89" s="31"/>
      <c r="M89" s="31"/>
      <c r="N89" s="31"/>
      <c r="O89" s="31"/>
      <c r="P89" s="31"/>
      <c r="Q89" s="32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</row>
    <row r="90" spans="1:48" x14ac:dyDescent="0.2">
      <c r="A90" s="16"/>
      <c r="B90" s="299" t="s">
        <v>10</v>
      </c>
      <c r="C90" s="313"/>
      <c r="D90" s="31" t="s">
        <v>345</v>
      </c>
      <c r="E90" s="39">
        <v>0</v>
      </c>
      <c r="F90" s="39">
        <v>0</v>
      </c>
      <c r="G90" s="39">
        <v>0</v>
      </c>
      <c r="H90" s="63"/>
      <c r="I90" s="372">
        <f>(G90-F90)</f>
        <v>0</v>
      </c>
      <c r="J90" s="305"/>
      <c r="K90" s="31"/>
      <c r="L90" s="31"/>
      <c r="M90" s="31"/>
      <c r="N90" s="31"/>
      <c r="O90" s="31"/>
      <c r="P90" s="31"/>
      <c r="Q90" s="32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</row>
    <row r="91" spans="1:48" x14ac:dyDescent="0.2">
      <c r="A91" s="16"/>
      <c r="B91" s="299" t="s">
        <v>11</v>
      </c>
      <c r="C91" s="313"/>
      <c r="D91" s="31" t="s">
        <v>345</v>
      </c>
      <c r="E91" s="39">
        <v>0</v>
      </c>
      <c r="F91" s="39">
        <v>0</v>
      </c>
      <c r="G91" s="39">
        <v>0</v>
      </c>
      <c r="H91" s="63"/>
      <c r="I91" s="372">
        <f>(G91-F91)</f>
        <v>0</v>
      </c>
      <c r="J91" s="305"/>
      <c r="K91" s="31"/>
      <c r="L91" s="31"/>
      <c r="M91" s="31"/>
      <c r="N91" s="31"/>
      <c r="O91" s="31"/>
      <c r="P91" s="31"/>
      <c r="Q91" s="32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</row>
    <row r="92" spans="1:48" x14ac:dyDescent="0.2">
      <c r="A92" s="16"/>
      <c r="B92" s="299" t="s">
        <v>292</v>
      </c>
      <c r="C92" s="313"/>
      <c r="D92" s="31" t="s">
        <v>345</v>
      </c>
      <c r="E92" s="39">
        <v>0</v>
      </c>
      <c r="F92" s="39">
        <v>0</v>
      </c>
      <c r="G92" s="39">
        <v>1674000</v>
      </c>
      <c r="H92" s="63">
        <v>0.06</v>
      </c>
      <c r="I92" s="372">
        <f>(G92-F92)</f>
        <v>1674000</v>
      </c>
      <c r="J92" s="305"/>
      <c r="K92" s="31"/>
      <c r="L92" s="31"/>
      <c r="M92" s="31"/>
      <c r="N92" s="31"/>
      <c r="O92" s="31"/>
      <c r="P92" s="31"/>
      <c r="Q92" s="32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</row>
    <row r="93" spans="1:48" x14ac:dyDescent="0.2">
      <c r="A93" s="16"/>
      <c r="B93" s="299" t="s">
        <v>293</v>
      </c>
      <c r="C93" s="313"/>
      <c r="D93" s="31" t="s">
        <v>345</v>
      </c>
      <c r="E93" s="39">
        <v>0</v>
      </c>
      <c r="F93" s="39">
        <v>0</v>
      </c>
      <c r="G93" s="39">
        <v>0</v>
      </c>
      <c r="H93" s="63"/>
      <c r="I93" s="372">
        <f>(G93-F93)</f>
        <v>0</v>
      </c>
      <c r="J93" s="305"/>
      <c r="K93" s="31"/>
      <c r="L93" s="31"/>
      <c r="M93" s="31"/>
      <c r="N93" s="31"/>
      <c r="O93" s="31"/>
      <c r="P93" s="31"/>
      <c r="Q93" s="32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</row>
    <row r="94" spans="1:48" x14ac:dyDescent="0.2">
      <c r="A94" s="16"/>
      <c r="B94" s="299" t="s">
        <v>18</v>
      </c>
      <c r="C94" s="313"/>
      <c r="D94" s="31"/>
      <c r="E94" s="39">
        <f>+E30</f>
        <v>0</v>
      </c>
      <c r="F94" s="39">
        <f>+F30</f>
        <v>0</v>
      </c>
      <c r="G94" s="39">
        <v>0</v>
      </c>
      <c r="H94" s="63"/>
      <c r="I94" s="372">
        <v>0</v>
      </c>
      <c r="J94" s="305"/>
      <c r="K94" s="31"/>
      <c r="L94" s="31"/>
      <c r="M94" s="31"/>
      <c r="N94" s="31"/>
      <c r="O94" s="31"/>
      <c r="P94" s="31"/>
      <c r="Q94" s="32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</row>
    <row r="95" spans="1:48" x14ac:dyDescent="0.2">
      <c r="A95" s="16"/>
      <c r="B95" s="361" t="s">
        <v>21</v>
      </c>
      <c r="C95" s="362"/>
      <c r="D95" s="334"/>
      <c r="E95" s="373">
        <f>SUM(E90:E94)</f>
        <v>0</v>
      </c>
      <c r="F95" s="373">
        <f>SUM(F90:F94)</f>
        <v>0</v>
      </c>
      <c r="G95" s="373">
        <f>SUM(G90:G94)</f>
        <v>1674000</v>
      </c>
      <c r="H95" s="374"/>
      <c r="I95" s="375">
        <f>SUM(I90:I94)</f>
        <v>1674000</v>
      </c>
      <c r="J95" s="305"/>
      <c r="K95" s="31"/>
      <c r="L95" s="31"/>
      <c r="M95" s="31"/>
      <c r="N95" s="31"/>
      <c r="O95" s="31"/>
      <c r="P95" s="31"/>
      <c r="Q95" s="32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</row>
    <row r="96" spans="1:48" x14ac:dyDescent="0.2">
      <c r="A96" s="16"/>
      <c r="B96" s="314" t="s">
        <v>24</v>
      </c>
      <c r="C96" s="314"/>
      <c r="D96" s="299"/>
      <c r="E96" s="299"/>
      <c r="F96" s="299"/>
      <c r="G96" s="299"/>
      <c r="H96" s="371"/>
      <c r="I96" s="376"/>
      <c r="J96" s="305"/>
      <c r="K96" s="31"/>
      <c r="L96" s="31"/>
      <c r="M96" s="31"/>
      <c r="N96" s="31"/>
      <c r="O96" s="31"/>
      <c r="P96" s="31"/>
      <c r="Q96" s="32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</row>
    <row r="97" spans="1:48" x14ac:dyDescent="0.2">
      <c r="A97" s="16"/>
      <c r="B97" s="299" t="s">
        <v>18</v>
      </c>
      <c r="C97" s="313"/>
      <c r="D97" s="31"/>
      <c r="E97" s="347">
        <f>(E83-E30)</f>
        <v>0</v>
      </c>
      <c r="F97" s="347">
        <f>(F83-F30)</f>
        <v>0</v>
      </c>
      <c r="G97" s="347">
        <f>+F97</f>
        <v>0</v>
      </c>
      <c r="H97" s="63"/>
      <c r="I97" s="372">
        <v>0</v>
      </c>
      <c r="J97" s="305"/>
      <c r="K97" s="31"/>
      <c r="L97" s="31"/>
      <c r="M97" s="31"/>
      <c r="N97" s="31"/>
      <c r="O97" s="31"/>
      <c r="P97" s="31"/>
      <c r="Q97" s="32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</row>
    <row r="98" spans="1:48" x14ac:dyDescent="0.2">
      <c r="A98" s="16"/>
      <c r="B98" s="361" t="s">
        <v>21</v>
      </c>
      <c r="C98" s="362"/>
      <c r="D98" s="733"/>
      <c r="E98" s="373">
        <f>SUM(E97:E97)</f>
        <v>0</v>
      </c>
      <c r="F98" s="373">
        <f>SUM(F97:F97)</f>
        <v>0</v>
      </c>
      <c r="G98" s="373">
        <f>SUM(G97:G97)</f>
        <v>0</v>
      </c>
      <c r="H98" s="735"/>
      <c r="I98" s="375">
        <f>SUM(I97:I97)</f>
        <v>0</v>
      </c>
      <c r="J98" s="305"/>
      <c r="K98" s="31"/>
      <c r="L98" s="31"/>
      <c r="M98" s="31"/>
      <c r="N98" s="31"/>
      <c r="O98" s="31"/>
      <c r="P98" s="31"/>
      <c r="Q98" s="32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</row>
    <row r="99" spans="1:48" ht="13.5" thickBot="1" x14ac:dyDescent="0.25">
      <c r="A99" s="16"/>
      <c r="B99" s="363" t="s">
        <v>22</v>
      </c>
      <c r="C99" s="364"/>
      <c r="D99" s="734"/>
      <c r="E99" s="378">
        <f>(E95+E98)</f>
        <v>0</v>
      </c>
      <c r="F99" s="378">
        <f>(F95+F98)</f>
        <v>0</v>
      </c>
      <c r="G99" s="378">
        <f>(G95+G98)</f>
        <v>1674000</v>
      </c>
      <c r="H99" s="736"/>
      <c r="I99" s="377">
        <f>(I95+I98)</f>
        <v>1674000</v>
      </c>
      <c r="J99" s="305"/>
      <c r="K99" s="31"/>
      <c r="L99" s="31"/>
      <c r="M99" s="31"/>
      <c r="N99" s="31"/>
      <c r="O99" s="31"/>
      <c r="P99" s="31"/>
      <c r="Q99" s="32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</row>
    <row r="100" spans="1:48" ht="14.25" thickTop="1" thickBot="1" x14ac:dyDescent="0.25">
      <c r="A100" s="16"/>
      <c r="B100" s="59"/>
      <c r="C100" s="64"/>
      <c r="D100" s="59"/>
      <c r="E100" s="59"/>
      <c r="F100" s="59"/>
      <c r="G100" s="59"/>
      <c r="H100" s="59"/>
      <c r="I100" s="59"/>
      <c r="J100" s="62"/>
      <c r="K100" s="31"/>
      <c r="L100" s="31"/>
      <c r="M100" s="31"/>
      <c r="N100" s="31"/>
      <c r="O100" s="31"/>
      <c r="P100" s="31"/>
      <c r="Q100" s="32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</row>
    <row r="101" spans="1:48" x14ac:dyDescent="0.2">
      <c r="B101" s="299"/>
      <c r="C101" s="299"/>
      <c r="D101" s="299"/>
      <c r="E101" s="299"/>
      <c r="F101" s="299"/>
      <c r="G101" s="299"/>
      <c r="H101" s="299"/>
      <c r="I101" s="299"/>
      <c r="J101" s="299"/>
      <c r="K101" s="31"/>
      <c r="L101" s="31"/>
      <c r="M101" s="31"/>
      <c r="N101" s="31"/>
      <c r="O101" s="31"/>
      <c r="P101" s="31"/>
      <c r="Q101" s="32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</row>
    <row r="102" spans="1:48" ht="13.5" thickBot="1" x14ac:dyDescent="0.25">
      <c r="B102" s="379" t="s">
        <v>258</v>
      </c>
      <c r="C102" s="299"/>
      <c r="D102" s="299"/>
      <c r="E102" s="299"/>
      <c r="F102" s="299"/>
      <c r="G102" s="299"/>
      <c r="H102" s="299"/>
      <c r="I102" s="299"/>
      <c r="J102" s="299"/>
      <c r="K102" s="31"/>
      <c r="L102" s="31"/>
      <c r="M102" s="31"/>
      <c r="N102" s="31"/>
      <c r="O102" s="31"/>
      <c r="P102" s="31"/>
      <c r="Q102" s="32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</row>
    <row r="103" spans="1:48" ht="13.5" thickBot="1" x14ac:dyDescent="0.25">
      <c r="A103" s="17"/>
      <c r="B103" s="380" t="s">
        <v>257</v>
      </c>
      <c r="C103" s="346"/>
      <c r="D103" s="346"/>
      <c r="E103" s="346"/>
      <c r="F103" s="346"/>
      <c r="G103" s="346"/>
      <c r="H103" s="346"/>
      <c r="I103" s="346"/>
      <c r="J103" s="346"/>
      <c r="K103" s="346"/>
      <c r="L103" s="346"/>
      <c r="M103" s="346"/>
      <c r="N103" s="346"/>
      <c r="O103" s="346"/>
      <c r="P103" s="346"/>
      <c r="Q103" s="402"/>
      <c r="R103" s="346"/>
      <c r="S103" s="346"/>
      <c r="T103" s="346"/>
      <c r="U103" s="346"/>
      <c r="V103" s="346"/>
      <c r="W103" s="346"/>
      <c r="X103" s="346"/>
      <c r="Y103" s="346"/>
      <c r="Z103" s="346"/>
      <c r="AA103" s="346"/>
      <c r="AB103" s="346"/>
      <c r="AC103" s="346"/>
      <c r="AD103" s="346"/>
      <c r="AE103" s="346"/>
      <c r="AF103" s="359"/>
      <c r="AG103" s="299"/>
      <c r="AH103" s="381"/>
      <c r="AI103" s="346"/>
      <c r="AJ103" s="346"/>
      <c r="AK103" s="346"/>
      <c r="AL103" s="346"/>
      <c r="AM103" s="346"/>
      <c r="AN103" s="346"/>
      <c r="AO103" s="346"/>
      <c r="AP103" s="346"/>
      <c r="AQ103" s="346"/>
      <c r="AR103" s="346"/>
      <c r="AS103" s="346"/>
      <c r="AT103" s="346"/>
      <c r="AU103" s="346"/>
      <c r="AV103" s="359"/>
    </row>
    <row r="104" spans="1:48" x14ac:dyDescent="0.2">
      <c r="A104" s="17"/>
      <c r="B104" s="381"/>
      <c r="C104" s="346"/>
      <c r="D104" s="346"/>
      <c r="E104" s="346"/>
      <c r="F104" s="346"/>
      <c r="G104" s="346"/>
      <c r="H104" s="346"/>
      <c r="I104" s="346"/>
      <c r="J104" s="346"/>
      <c r="K104" s="346"/>
      <c r="L104" s="346"/>
      <c r="M104" s="346"/>
      <c r="N104" s="346"/>
      <c r="O104" s="346"/>
      <c r="P104" s="346"/>
      <c r="Q104" s="402"/>
      <c r="R104" s="346"/>
      <c r="S104" s="346"/>
      <c r="T104" s="346"/>
      <c r="U104" s="346"/>
      <c r="V104" s="346"/>
      <c r="W104" s="346"/>
      <c r="X104" s="346"/>
      <c r="Y104" s="346"/>
      <c r="Z104" s="346"/>
      <c r="AA104" s="346"/>
      <c r="AB104" s="346"/>
      <c r="AC104" s="346"/>
      <c r="AD104" s="346"/>
      <c r="AE104" s="346"/>
      <c r="AF104" s="359"/>
      <c r="AG104" s="299"/>
      <c r="AH104" s="381"/>
      <c r="AI104" s="346"/>
      <c r="AJ104" s="346"/>
      <c r="AK104" s="346"/>
      <c r="AL104" s="346"/>
      <c r="AM104" s="346"/>
      <c r="AN104" s="346"/>
      <c r="AO104" s="346"/>
      <c r="AP104" s="346"/>
      <c r="AQ104" s="346"/>
      <c r="AR104" s="346"/>
      <c r="AS104" s="346"/>
      <c r="AT104" s="346"/>
      <c r="AU104" s="346"/>
      <c r="AV104" s="359"/>
    </row>
    <row r="105" spans="1:48" ht="15" x14ac:dyDescent="0.2">
      <c r="A105" s="17"/>
      <c r="B105" s="382" t="s">
        <v>213</v>
      </c>
      <c r="C105" s="299"/>
      <c r="D105" s="383"/>
      <c r="E105" s="384"/>
      <c r="F105" s="385"/>
      <c r="G105" s="384"/>
      <c r="H105" s="384"/>
      <c r="I105" s="384"/>
      <c r="J105" s="384"/>
      <c r="K105" s="384"/>
      <c r="L105" s="384"/>
      <c r="M105" s="403" t="s">
        <v>229</v>
      </c>
      <c r="N105" s="404" t="s">
        <v>230</v>
      </c>
      <c r="O105" s="403"/>
      <c r="P105" s="404" t="s">
        <v>231</v>
      </c>
      <c r="Q105" s="405" t="s">
        <v>211</v>
      </c>
      <c r="R105" s="406" t="s">
        <v>259</v>
      </c>
      <c r="S105" s="407" t="s">
        <v>261</v>
      </c>
      <c r="T105" s="408"/>
      <c r="U105" s="408"/>
      <c r="V105" s="408"/>
      <c r="W105" s="408"/>
      <c r="X105" s="408"/>
      <c r="Y105" s="408"/>
      <c r="Z105" s="408"/>
      <c r="AA105" s="408"/>
      <c r="AB105" s="408"/>
      <c r="AC105" s="408"/>
      <c r="AD105" s="408"/>
      <c r="AE105" s="409" t="s">
        <v>262</v>
      </c>
      <c r="AF105" s="305"/>
      <c r="AG105" s="299"/>
      <c r="AH105" s="410" t="s">
        <v>259</v>
      </c>
      <c r="AI105" s="407" t="s">
        <v>320</v>
      </c>
      <c r="AJ105" s="408"/>
      <c r="AK105" s="408"/>
      <c r="AL105" s="408"/>
      <c r="AM105" s="408"/>
      <c r="AN105" s="408"/>
      <c r="AO105" s="408"/>
      <c r="AP105" s="408"/>
      <c r="AQ105" s="408"/>
      <c r="AR105" s="408"/>
      <c r="AS105" s="408"/>
      <c r="AT105" s="408"/>
      <c r="AU105" s="409" t="s">
        <v>324</v>
      </c>
      <c r="AV105" s="305"/>
    </row>
    <row r="106" spans="1:48" x14ac:dyDescent="0.2">
      <c r="A106" s="17"/>
      <c r="B106" s="386"/>
      <c r="C106" s="299"/>
      <c r="D106" s="387"/>
      <c r="E106" s="388" t="s">
        <v>234</v>
      </c>
      <c r="F106" s="389" t="s">
        <v>227</v>
      </c>
      <c r="G106" s="390" t="s">
        <v>216</v>
      </c>
      <c r="H106" s="391"/>
      <c r="I106" s="392"/>
      <c r="J106" s="390" t="s">
        <v>217</v>
      </c>
      <c r="K106" s="391"/>
      <c r="L106" s="391"/>
      <c r="M106" s="411" t="s">
        <v>211</v>
      </c>
      <c r="N106" s="412" t="s">
        <v>218</v>
      </c>
      <c r="O106" s="411" t="s">
        <v>219</v>
      </c>
      <c r="P106" s="412" t="s">
        <v>211</v>
      </c>
      <c r="Q106" s="405" t="s">
        <v>129</v>
      </c>
      <c r="R106" s="406" t="s">
        <v>260</v>
      </c>
      <c r="S106" s="413">
        <v>1</v>
      </c>
      <c r="T106" s="413">
        <f>(S106+1)</f>
        <v>2</v>
      </c>
      <c r="U106" s="413">
        <f t="shared" ref="U106:AD106" si="0">(T106+1)</f>
        <v>3</v>
      </c>
      <c r="V106" s="413">
        <f t="shared" si="0"/>
        <v>4</v>
      </c>
      <c r="W106" s="413">
        <f t="shared" si="0"/>
        <v>5</v>
      </c>
      <c r="X106" s="413">
        <f t="shared" si="0"/>
        <v>6</v>
      </c>
      <c r="Y106" s="413">
        <f t="shared" si="0"/>
        <v>7</v>
      </c>
      <c r="Z106" s="413">
        <f t="shared" si="0"/>
        <v>8</v>
      </c>
      <c r="AA106" s="413">
        <f t="shared" si="0"/>
        <v>9</v>
      </c>
      <c r="AB106" s="413">
        <f t="shared" si="0"/>
        <v>10</v>
      </c>
      <c r="AC106" s="413">
        <f t="shared" si="0"/>
        <v>11</v>
      </c>
      <c r="AD106" s="413">
        <f t="shared" si="0"/>
        <v>12</v>
      </c>
      <c r="AE106" s="409" t="s">
        <v>263</v>
      </c>
      <c r="AF106" s="305"/>
      <c r="AG106" s="299"/>
      <c r="AH106" s="410" t="s">
        <v>260</v>
      </c>
      <c r="AI106" s="413">
        <v>1</v>
      </c>
      <c r="AJ106" s="413">
        <f>(AI106+1)</f>
        <v>2</v>
      </c>
      <c r="AK106" s="413">
        <f t="shared" ref="AK106:AT106" si="1">(AJ106+1)</f>
        <v>3</v>
      </c>
      <c r="AL106" s="413">
        <f t="shared" si="1"/>
        <v>4</v>
      </c>
      <c r="AM106" s="413">
        <f t="shared" si="1"/>
        <v>5</v>
      </c>
      <c r="AN106" s="413">
        <f t="shared" si="1"/>
        <v>6</v>
      </c>
      <c r="AO106" s="413">
        <f t="shared" si="1"/>
        <v>7</v>
      </c>
      <c r="AP106" s="413">
        <f t="shared" si="1"/>
        <v>8</v>
      </c>
      <c r="AQ106" s="413">
        <f t="shared" si="1"/>
        <v>9</v>
      </c>
      <c r="AR106" s="413">
        <f t="shared" si="1"/>
        <v>10</v>
      </c>
      <c r="AS106" s="413">
        <f t="shared" si="1"/>
        <v>11</v>
      </c>
      <c r="AT106" s="413">
        <f t="shared" si="1"/>
        <v>12</v>
      </c>
      <c r="AU106" s="409" t="s">
        <v>263</v>
      </c>
      <c r="AV106" s="305"/>
    </row>
    <row r="107" spans="1:48" x14ac:dyDescent="0.2">
      <c r="A107" s="17"/>
      <c r="B107" s="393" t="s">
        <v>215</v>
      </c>
      <c r="C107" s="322"/>
      <c r="D107" s="394" t="s">
        <v>326</v>
      </c>
      <c r="E107" s="394" t="s">
        <v>221</v>
      </c>
      <c r="F107" s="395" t="s">
        <v>228</v>
      </c>
      <c r="G107" s="390" t="s">
        <v>222</v>
      </c>
      <c r="H107" s="391" t="s">
        <v>223</v>
      </c>
      <c r="I107" s="392" t="s">
        <v>224</v>
      </c>
      <c r="J107" s="390" t="s">
        <v>222</v>
      </c>
      <c r="K107" s="391" t="s">
        <v>223</v>
      </c>
      <c r="L107" s="391" t="s">
        <v>224</v>
      </c>
      <c r="M107" s="396" t="s">
        <v>225</v>
      </c>
      <c r="N107" s="397" t="s">
        <v>225</v>
      </c>
      <c r="O107" s="396" t="s">
        <v>225</v>
      </c>
      <c r="P107" s="398" t="s">
        <v>225</v>
      </c>
      <c r="Q107" s="399" t="s">
        <v>225</v>
      </c>
      <c r="R107" s="65"/>
      <c r="S107" s="400"/>
      <c r="T107" s="400"/>
      <c r="U107" s="400"/>
      <c r="V107" s="400"/>
      <c r="W107" s="400"/>
      <c r="X107" s="400"/>
      <c r="Y107" s="400"/>
      <c r="Z107" s="400"/>
      <c r="AA107" s="400"/>
      <c r="AB107" s="400"/>
      <c r="AC107" s="400"/>
      <c r="AD107" s="400"/>
      <c r="AE107" s="401" t="s">
        <v>233</v>
      </c>
      <c r="AF107" s="305"/>
      <c r="AG107" s="299"/>
      <c r="AH107" s="66" t="s">
        <v>295</v>
      </c>
      <c r="AI107" s="400"/>
      <c r="AJ107" s="400"/>
      <c r="AK107" s="400"/>
      <c r="AL107" s="400"/>
      <c r="AM107" s="400"/>
      <c r="AN107" s="400"/>
      <c r="AO107" s="400"/>
      <c r="AP107" s="400"/>
      <c r="AQ107" s="400"/>
      <c r="AR107" s="400"/>
      <c r="AS107" s="400"/>
      <c r="AT107" s="400"/>
      <c r="AU107" s="401" t="s">
        <v>233</v>
      </c>
      <c r="AV107" s="305"/>
    </row>
    <row r="108" spans="1:48" ht="13.5" thickBot="1" x14ac:dyDescent="0.25">
      <c r="A108" s="17"/>
      <c r="B108" s="67"/>
      <c r="C108" s="68"/>
      <c r="D108" s="69"/>
      <c r="E108" s="69"/>
      <c r="F108" s="70"/>
      <c r="G108" s="71"/>
      <c r="H108" s="72"/>
      <c r="I108" s="73"/>
      <c r="J108" s="74"/>
      <c r="K108" s="72"/>
      <c r="L108" s="73"/>
      <c r="M108" s="75"/>
      <c r="N108" s="76"/>
      <c r="O108" s="76"/>
      <c r="P108" s="75"/>
      <c r="Q108" s="77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9"/>
      <c r="AF108" s="55"/>
      <c r="AG108" s="31"/>
      <c r="AH108" s="80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9"/>
      <c r="AV108" s="55"/>
    </row>
    <row r="109" spans="1:48" s="9" customFormat="1" ht="13.5" thickBot="1" x14ac:dyDescent="0.25">
      <c r="A109" s="18"/>
      <c r="B109" s="243" t="s">
        <v>349</v>
      </c>
      <c r="C109" s="414"/>
      <c r="D109" s="238" t="s">
        <v>355</v>
      </c>
      <c r="E109" s="740">
        <v>16100</v>
      </c>
      <c r="F109" s="239">
        <v>0</v>
      </c>
      <c r="G109" s="240">
        <v>0</v>
      </c>
      <c r="H109" s="241">
        <v>0</v>
      </c>
      <c r="I109" s="242">
        <v>0</v>
      </c>
      <c r="J109" s="240">
        <v>0</v>
      </c>
      <c r="K109" s="241">
        <v>0</v>
      </c>
      <c r="L109" s="242">
        <v>0</v>
      </c>
      <c r="M109" s="244">
        <v>10.645960000000001</v>
      </c>
      <c r="N109" s="237">
        <v>0</v>
      </c>
      <c r="O109" s="81">
        <v>0</v>
      </c>
      <c r="P109" s="424">
        <f>SUM(M109:O109)</f>
        <v>10.645960000000001</v>
      </c>
      <c r="Q109" s="290">
        <v>1.1362000000000001</v>
      </c>
      <c r="R109" s="425" t="s">
        <v>226</v>
      </c>
      <c r="S109" s="426">
        <f>(E109*S110)/12</f>
        <v>14283.329666666667</v>
      </c>
      <c r="T109" s="426">
        <f>(E109*T110)/12</f>
        <v>14283.329666666667</v>
      </c>
      <c r="U109" s="426">
        <f>(E109*U110)/12</f>
        <v>14283.329666666667</v>
      </c>
      <c r="V109" s="426">
        <f>(E109*V110)/12</f>
        <v>14283.329666666667</v>
      </c>
      <c r="W109" s="426">
        <f>(E109*W110)/12</f>
        <v>14283.329666666667</v>
      </c>
      <c r="X109" s="426">
        <f>(E109*X110)/12</f>
        <v>14283.329666666667</v>
      </c>
      <c r="Y109" s="426">
        <f>(E109*Y110)/12</f>
        <v>14283.329666666667</v>
      </c>
      <c r="Z109" s="426">
        <f>(E109*Z110)/12</f>
        <v>14283.329666666667</v>
      </c>
      <c r="AA109" s="426">
        <f>(E109*AA110)/12</f>
        <v>14283.329666666667</v>
      </c>
      <c r="AB109" s="426">
        <f>(E109*AB110)/12</f>
        <v>14283.329666666667</v>
      </c>
      <c r="AC109" s="426">
        <f>(E109*AC110)/12</f>
        <v>14283.329666666667</v>
      </c>
      <c r="AD109" s="426">
        <f>(E109*AD110)/12</f>
        <v>14283.329666666667</v>
      </c>
      <c r="AE109" s="427">
        <f>SUM(S109:AD109)</f>
        <v>171399.95600000001</v>
      </c>
      <c r="AF109" s="428"/>
      <c r="AG109" s="415"/>
      <c r="AH109" s="429" t="s">
        <v>226</v>
      </c>
      <c r="AI109" s="426">
        <f>(E109*AI110)/12</f>
        <v>1524.4016666666669</v>
      </c>
      <c r="AJ109" s="426">
        <f>(E109*AJ110)/12</f>
        <v>1524.4016666666669</v>
      </c>
      <c r="AK109" s="426">
        <f>(E109*AK110)/12</f>
        <v>1524.4016666666669</v>
      </c>
      <c r="AL109" s="426">
        <f>(E109*AL110)/12</f>
        <v>1524.4016666666669</v>
      </c>
      <c r="AM109" s="426">
        <f>(E109*AM110)/12</f>
        <v>1524.4016666666669</v>
      </c>
      <c r="AN109" s="426">
        <f>(E109*AN110)/12</f>
        <v>1524.4016666666669</v>
      </c>
      <c r="AO109" s="426">
        <f>(E109*AO110)/12</f>
        <v>1524.4016666666669</v>
      </c>
      <c r="AP109" s="426">
        <f>(E109*AP110)/12</f>
        <v>1524.4016666666669</v>
      </c>
      <c r="AQ109" s="426">
        <f>(E109*AQ110)/12</f>
        <v>1524.4016666666669</v>
      </c>
      <c r="AR109" s="426">
        <f>(E109*AR110)/12</f>
        <v>1524.4016666666669</v>
      </c>
      <c r="AS109" s="426">
        <f>(E109*AS110)/12</f>
        <v>1524.4016666666669</v>
      </c>
      <c r="AT109" s="426">
        <f>(E109*AT110)/12</f>
        <v>1524.4016666666669</v>
      </c>
      <c r="AU109" s="427">
        <f>SUM(AI109:AT109)</f>
        <v>18292.820000000003</v>
      </c>
      <c r="AV109" s="430"/>
    </row>
    <row r="110" spans="1:48" s="9" customFormat="1" x14ac:dyDescent="0.2">
      <c r="A110" s="18"/>
      <c r="B110" s="83" t="s">
        <v>264</v>
      </c>
      <c r="C110" s="415"/>
      <c r="D110" s="84"/>
      <c r="E110" s="741"/>
      <c r="F110" s="85"/>
      <c r="G110" s="86"/>
      <c r="H110" s="87"/>
      <c r="I110" s="88"/>
      <c r="J110" s="86"/>
      <c r="K110" s="87"/>
      <c r="L110" s="88"/>
      <c r="M110" s="89"/>
      <c r="N110" s="90"/>
      <c r="O110" s="90"/>
      <c r="P110" s="421"/>
      <c r="Q110" s="451"/>
      <c r="R110" s="91" t="s">
        <v>209</v>
      </c>
      <c r="S110" s="92">
        <f>+M109</f>
        <v>10.645960000000001</v>
      </c>
      <c r="T110" s="93">
        <f>S110</f>
        <v>10.645960000000001</v>
      </c>
      <c r="U110" s="93">
        <f t="shared" ref="U110:AD110" si="2">+T110</f>
        <v>10.645960000000001</v>
      </c>
      <c r="V110" s="93">
        <f t="shared" si="2"/>
        <v>10.645960000000001</v>
      </c>
      <c r="W110" s="93">
        <f t="shared" si="2"/>
        <v>10.645960000000001</v>
      </c>
      <c r="X110" s="93">
        <f t="shared" si="2"/>
        <v>10.645960000000001</v>
      </c>
      <c r="Y110" s="93">
        <f t="shared" si="2"/>
        <v>10.645960000000001</v>
      </c>
      <c r="Z110" s="93">
        <f t="shared" si="2"/>
        <v>10.645960000000001</v>
      </c>
      <c r="AA110" s="93">
        <f t="shared" si="2"/>
        <v>10.645960000000001</v>
      </c>
      <c r="AB110" s="93">
        <f t="shared" si="2"/>
        <v>10.645960000000001</v>
      </c>
      <c r="AC110" s="93">
        <f t="shared" si="2"/>
        <v>10.645960000000001</v>
      </c>
      <c r="AD110" s="93">
        <f t="shared" si="2"/>
        <v>10.645960000000001</v>
      </c>
      <c r="AE110" s="94"/>
      <c r="AF110" s="95"/>
      <c r="AG110" s="82"/>
      <c r="AH110" s="96" t="s">
        <v>209</v>
      </c>
      <c r="AI110" s="97">
        <f>+Q109</f>
        <v>1.1362000000000001</v>
      </c>
      <c r="AJ110" s="93">
        <f>AI110</f>
        <v>1.1362000000000001</v>
      </c>
      <c r="AK110" s="93">
        <f t="shared" ref="AK110:AT110" si="3">+AJ110</f>
        <v>1.1362000000000001</v>
      </c>
      <c r="AL110" s="93">
        <f t="shared" si="3"/>
        <v>1.1362000000000001</v>
      </c>
      <c r="AM110" s="93">
        <f t="shared" si="3"/>
        <v>1.1362000000000001</v>
      </c>
      <c r="AN110" s="93">
        <f t="shared" si="3"/>
        <v>1.1362000000000001</v>
      </c>
      <c r="AO110" s="93">
        <f t="shared" si="3"/>
        <v>1.1362000000000001</v>
      </c>
      <c r="AP110" s="93">
        <f t="shared" si="3"/>
        <v>1.1362000000000001</v>
      </c>
      <c r="AQ110" s="93">
        <f t="shared" si="3"/>
        <v>1.1362000000000001</v>
      </c>
      <c r="AR110" s="93">
        <f t="shared" si="3"/>
        <v>1.1362000000000001</v>
      </c>
      <c r="AS110" s="93">
        <f t="shared" si="3"/>
        <v>1.1362000000000001</v>
      </c>
      <c r="AT110" s="93">
        <f t="shared" si="3"/>
        <v>1.1362000000000001</v>
      </c>
      <c r="AU110" s="94"/>
      <c r="AV110" s="98"/>
    </row>
    <row r="111" spans="1:48" s="9" customFormat="1" x14ac:dyDescent="0.2">
      <c r="A111" s="18"/>
      <c r="B111" s="245" t="s">
        <v>336</v>
      </c>
      <c r="C111" s="415"/>
      <c r="D111" s="84"/>
      <c r="E111" s="741"/>
      <c r="F111" s="85"/>
      <c r="G111" s="86"/>
      <c r="H111" s="87"/>
      <c r="I111" s="88"/>
      <c r="J111" s="86"/>
      <c r="K111" s="87"/>
      <c r="L111" s="88"/>
      <c r="M111" s="89"/>
      <c r="N111" s="90"/>
      <c r="O111" s="90"/>
      <c r="P111" s="421"/>
      <c r="Q111" s="451"/>
      <c r="R111" s="431"/>
      <c r="S111" s="432"/>
      <c r="T111" s="433"/>
      <c r="U111" s="433"/>
      <c r="V111" s="433"/>
      <c r="W111" s="433"/>
      <c r="X111" s="433"/>
      <c r="Y111" s="433"/>
      <c r="Z111" s="433"/>
      <c r="AA111" s="433"/>
      <c r="AB111" s="433"/>
      <c r="AC111" s="433"/>
      <c r="AD111" s="433"/>
      <c r="AE111" s="434"/>
      <c r="AF111" s="435"/>
      <c r="AG111" s="415"/>
      <c r="AH111" s="436"/>
      <c r="AI111" s="432"/>
      <c r="AJ111" s="433"/>
      <c r="AK111" s="433"/>
      <c r="AL111" s="433"/>
      <c r="AM111" s="433"/>
      <c r="AN111" s="433"/>
      <c r="AO111" s="433"/>
      <c r="AP111" s="433"/>
      <c r="AQ111" s="433"/>
      <c r="AR111" s="433"/>
      <c r="AS111" s="433"/>
      <c r="AT111" s="433"/>
      <c r="AU111" s="434"/>
      <c r="AV111" s="437"/>
    </row>
    <row r="112" spans="1:48" s="26" customFormat="1" x14ac:dyDescent="0.2">
      <c r="A112" s="25"/>
      <c r="B112" s="246" t="s">
        <v>337</v>
      </c>
      <c r="C112" s="416"/>
      <c r="D112" s="101"/>
      <c r="E112" s="742"/>
      <c r="F112" s="102"/>
      <c r="G112" s="103"/>
      <c r="H112" s="104"/>
      <c r="I112" s="105"/>
      <c r="J112" s="103"/>
      <c r="K112" s="104"/>
      <c r="L112" s="105"/>
      <c r="M112" s="106"/>
      <c r="N112" s="107"/>
      <c r="O112" s="107"/>
      <c r="P112" s="422"/>
      <c r="Q112" s="451"/>
      <c r="R112" s="438"/>
      <c r="S112" s="439"/>
      <c r="T112" s="440"/>
      <c r="U112" s="440"/>
      <c r="V112" s="440"/>
      <c r="W112" s="440"/>
      <c r="X112" s="440"/>
      <c r="Y112" s="440"/>
      <c r="Z112" s="440"/>
      <c r="AA112" s="440"/>
      <c r="AB112" s="440"/>
      <c r="AC112" s="440"/>
      <c r="AD112" s="440"/>
      <c r="AE112" s="439"/>
      <c r="AF112" s="441"/>
      <c r="AG112" s="416"/>
      <c r="AH112" s="442"/>
      <c r="AI112" s="439"/>
      <c r="AJ112" s="440"/>
      <c r="AK112" s="440"/>
      <c r="AL112" s="440"/>
      <c r="AM112" s="440"/>
      <c r="AN112" s="440"/>
      <c r="AO112" s="440"/>
      <c r="AP112" s="440"/>
      <c r="AQ112" s="440"/>
      <c r="AR112" s="440"/>
      <c r="AS112" s="440"/>
      <c r="AT112" s="440"/>
      <c r="AU112" s="439"/>
      <c r="AV112" s="443"/>
    </row>
    <row r="113" spans="1:48" s="9" customFormat="1" ht="13.5" thickBot="1" x14ac:dyDescent="0.25">
      <c r="A113" s="18"/>
      <c r="B113" s="108"/>
      <c r="C113" s="417"/>
      <c r="D113" s="109"/>
      <c r="E113" s="743"/>
      <c r="F113" s="110"/>
      <c r="G113" s="111"/>
      <c r="H113" s="112"/>
      <c r="I113" s="113"/>
      <c r="J113" s="111"/>
      <c r="K113" s="112"/>
      <c r="L113" s="113"/>
      <c r="M113" s="114"/>
      <c r="N113" s="115"/>
      <c r="O113" s="115"/>
      <c r="P113" s="423"/>
      <c r="Q113" s="452"/>
      <c r="R113" s="444"/>
      <c r="S113" s="445"/>
      <c r="T113" s="446"/>
      <c r="U113" s="446"/>
      <c r="V113" s="446"/>
      <c r="W113" s="446"/>
      <c r="X113" s="446"/>
      <c r="Y113" s="446"/>
      <c r="Z113" s="446"/>
      <c r="AA113" s="446"/>
      <c r="AB113" s="446"/>
      <c r="AC113" s="446"/>
      <c r="AD113" s="446"/>
      <c r="AE113" s="447"/>
      <c r="AF113" s="448"/>
      <c r="AG113" s="415"/>
      <c r="AH113" s="449"/>
      <c r="AI113" s="445"/>
      <c r="AJ113" s="446"/>
      <c r="AK113" s="446"/>
      <c r="AL113" s="446"/>
      <c r="AM113" s="446"/>
      <c r="AN113" s="446"/>
      <c r="AO113" s="446"/>
      <c r="AP113" s="446"/>
      <c r="AQ113" s="446"/>
      <c r="AR113" s="446"/>
      <c r="AS113" s="446"/>
      <c r="AT113" s="446"/>
      <c r="AU113" s="447"/>
      <c r="AV113" s="450"/>
    </row>
    <row r="114" spans="1:48" s="9" customFormat="1" ht="13.5" hidden="1" thickBot="1" x14ac:dyDescent="0.25">
      <c r="A114" s="18"/>
      <c r="B114" s="116"/>
      <c r="C114" s="415"/>
      <c r="D114" s="118"/>
      <c r="E114" s="744"/>
      <c r="F114" s="120"/>
      <c r="G114" s="121"/>
      <c r="H114" s="117"/>
      <c r="I114" s="122"/>
      <c r="J114" s="121"/>
      <c r="K114" s="117"/>
      <c r="L114" s="122"/>
      <c r="M114" s="123"/>
      <c r="N114" s="124"/>
      <c r="O114" s="124"/>
      <c r="P114" s="123"/>
      <c r="Q114" s="125"/>
      <c r="R114" s="126"/>
      <c r="S114" s="127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9"/>
      <c r="AF114" s="130"/>
      <c r="AG114" s="82"/>
      <c r="AH114" s="131"/>
      <c r="AI114" s="127"/>
      <c r="AJ114" s="128"/>
      <c r="AK114" s="128"/>
      <c r="AL114" s="128"/>
      <c r="AM114" s="128"/>
      <c r="AN114" s="128"/>
      <c r="AO114" s="128"/>
      <c r="AP114" s="128"/>
      <c r="AQ114" s="128"/>
      <c r="AR114" s="128"/>
      <c r="AS114" s="128"/>
      <c r="AT114" s="128"/>
      <c r="AU114" s="129"/>
      <c r="AV114" s="130"/>
    </row>
    <row r="115" spans="1:48" s="9" customFormat="1" ht="13.5" hidden="1" thickBot="1" x14ac:dyDescent="0.25">
      <c r="A115" s="19"/>
      <c r="B115" s="236"/>
      <c r="C115" s="418"/>
      <c r="D115" s="248"/>
      <c r="E115" s="745"/>
      <c r="F115" s="249">
        <v>0</v>
      </c>
      <c r="G115" s="250"/>
      <c r="H115" s="251"/>
      <c r="I115" s="252"/>
      <c r="J115" s="250"/>
      <c r="K115" s="251"/>
      <c r="L115" s="253"/>
      <c r="M115" s="247">
        <v>0</v>
      </c>
      <c r="N115" s="254">
        <v>0</v>
      </c>
      <c r="O115" s="255">
        <v>0</v>
      </c>
      <c r="P115" s="424">
        <f>SUM(M115:O115)</f>
        <v>0</v>
      </c>
      <c r="Q115" s="256">
        <v>0</v>
      </c>
      <c r="R115" s="425" t="s">
        <v>226</v>
      </c>
      <c r="S115" s="426">
        <f>(E115*S116)/12</f>
        <v>0</v>
      </c>
      <c r="T115" s="426">
        <f>(E115*T116)/12</f>
        <v>0</v>
      </c>
      <c r="U115" s="426">
        <f>(E115*U116)/12</f>
        <v>0</v>
      </c>
      <c r="V115" s="426">
        <f>(E115*V116)/12</f>
        <v>0</v>
      </c>
      <c r="W115" s="426">
        <f>(E115*W116)/12</f>
        <v>0</v>
      </c>
      <c r="X115" s="426">
        <f>(E115*X116)/12</f>
        <v>0</v>
      </c>
      <c r="Y115" s="426">
        <f>(E115*Y116)/12</f>
        <v>0</v>
      </c>
      <c r="Z115" s="426">
        <f>(E115*Z116)/12</f>
        <v>0</v>
      </c>
      <c r="AA115" s="426">
        <f>(E115*AA116)/12</f>
        <v>0</v>
      </c>
      <c r="AB115" s="426">
        <f>(E115*AB116)/12</f>
        <v>0</v>
      </c>
      <c r="AC115" s="426">
        <f>(E115*AC116)/12</f>
        <v>0</v>
      </c>
      <c r="AD115" s="426">
        <f>(E115*AD116)/12</f>
        <v>0</v>
      </c>
      <c r="AE115" s="427">
        <f>SUM(S115:AD115)</f>
        <v>0</v>
      </c>
      <c r="AF115" s="428"/>
      <c r="AG115" s="415"/>
      <c r="AH115" s="429" t="s">
        <v>226</v>
      </c>
      <c r="AI115" s="426">
        <f>(E115*AI116)/12</f>
        <v>0</v>
      </c>
      <c r="AJ115" s="426">
        <f>(E115*AJ116)/12</f>
        <v>0</v>
      </c>
      <c r="AK115" s="426">
        <f>(E115*AK116)/12</f>
        <v>0</v>
      </c>
      <c r="AL115" s="426">
        <f>(E115*AL116)/12</f>
        <v>0</v>
      </c>
      <c r="AM115" s="426">
        <f>(E115*AM116)/12</f>
        <v>0</v>
      </c>
      <c r="AN115" s="426">
        <f>(E115*AN116)/12</f>
        <v>0</v>
      </c>
      <c r="AO115" s="426">
        <f>(E115*AO116)/12</f>
        <v>0</v>
      </c>
      <c r="AP115" s="426">
        <f>(E115*AP116)/12</f>
        <v>0</v>
      </c>
      <c r="AQ115" s="426">
        <f>(E115*AQ116)/12</f>
        <v>0</v>
      </c>
      <c r="AR115" s="426">
        <f>(E115*AR116)/12</f>
        <v>0</v>
      </c>
      <c r="AS115" s="426">
        <f>(E115*AS116)/12</f>
        <v>0</v>
      </c>
      <c r="AT115" s="426">
        <f>(E115*AT116)/12</f>
        <v>0</v>
      </c>
      <c r="AU115" s="427">
        <f>SUM(AI115:AT115)</f>
        <v>0</v>
      </c>
      <c r="AV115" s="430"/>
    </row>
    <row r="116" spans="1:48" s="9" customFormat="1" hidden="1" x14ac:dyDescent="0.2">
      <c r="A116" s="18"/>
      <c r="B116" s="83" t="s">
        <v>353</v>
      </c>
      <c r="C116" s="415"/>
      <c r="D116" s="84"/>
      <c r="E116" s="741"/>
      <c r="F116" s="85"/>
      <c r="G116" s="86"/>
      <c r="H116" s="87"/>
      <c r="I116" s="88"/>
      <c r="J116" s="86"/>
      <c r="K116" s="87"/>
      <c r="L116" s="88"/>
      <c r="M116" s="89"/>
      <c r="N116" s="90"/>
      <c r="O116" s="90"/>
      <c r="P116" s="421"/>
      <c r="Q116" s="451"/>
      <c r="R116" s="91" t="s">
        <v>209</v>
      </c>
      <c r="S116" s="92">
        <f>+M115</f>
        <v>0</v>
      </c>
      <c r="T116" s="93">
        <f>S116</f>
        <v>0</v>
      </c>
      <c r="U116" s="93">
        <f t="shared" ref="U116:AD116" si="4">+T116</f>
        <v>0</v>
      </c>
      <c r="V116" s="93">
        <f t="shared" si="4"/>
        <v>0</v>
      </c>
      <c r="W116" s="93">
        <f t="shared" si="4"/>
        <v>0</v>
      </c>
      <c r="X116" s="93">
        <f t="shared" si="4"/>
        <v>0</v>
      </c>
      <c r="Y116" s="93">
        <f t="shared" si="4"/>
        <v>0</v>
      </c>
      <c r="Z116" s="93">
        <f t="shared" si="4"/>
        <v>0</v>
      </c>
      <c r="AA116" s="93">
        <f t="shared" si="4"/>
        <v>0</v>
      </c>
      <c r="AB116" s="93">
        <f t="shared" si="4"/>
        <v>0</v>
      </c>
      <c r="AC116" s="93">
        <f t="shared" si="4"/>
        <v>0</v>
      </c>
      <c r="AD116" s="93">
        <f t="shared" si="4"/>
        <v>0</v>
      </c>
      <c r="AE116" s="94"/>
      <c r="AF116" s="95"/>
      <c r="AG116" s="82"/>
      <c r="AH116" s="96" t="s">
        <v>209</v>
      </c>
      <c r="AI116" s="97">
        <f>+Q115</f>
        <v>0</v>
      </c>
      <c r="AJ116" s="93">
        <f>AI116</f>
        <v>0</v>
      </c>
      <c r="AK116" s="93">
        <f t="shared" ref="AK116:AT116" si="5">+AJ116</f>
        <v>0</v>
      </c>
      <c r="AL116" s="93">
        <f t="shared" si="5"/>
        <v>0</v>
      </c>
      <c r="AM116" s="93">
        <f t="shared" si="5"/>
        <v>0</v>
      </c>
      <c r="AN116" s="93">
        <f t="shared" si="5"/>
        <v>0</v>
      </c>
      <c r="AO116" s="93">
        <f t="shared" si="5"/>
        <v>0</v>
      </c>
      <c r="AP116" s="93">
        <f t="shared" si="5"/>
        <v>0</v>
      </c>
      <c r="AQ116" s="93">
        <f t="shared" si="5"/>
        <v>0</v>
      </c>
      <c r="AR116" s="93">
        <f t="shared" si="5"/>
        <v>0</v>
      </c>
      <c r="AS116" s="93">
        <f t="shared" si="5"/>
        <v>0</v>
      </c>
      <c r="AT116" s="93">
        <f t="shared" si="5"/>
        <v>0</v>
      </c>
      <c r="AU116" s="94"/>
      <c r="AV116" s="98"/>
    </row>
    <row r="117" spans="1:48" s="26" customFormat="1" hidden="1" x14ac:dyDescent="0.2">
      <c r="A117" s="25"/>
      <c r="B117" s="99"/>
      <c r="C117" s="415"/>
      <c r="D117" s="84"/>
      <c r="E117" s="741"/>
      <c r="F117" s="85"/>
      <c r="G117" s="86"/>
      <c r="H117" s="87"/>
      <c r="I117" s="88"/>
      <c r="J117" s="86"/>
      <c r="K117" s="87"/>
      <c r="L117" s="88"/>
      <c r="M117" s="89"/>
      <c r="N117" s="90"/>
      <c r="O117" s="90"/>
      <c r="P117" s="421"/>
      <c r="Q117" s="451"/>
      <c r="R117" s="431"/>
      <c r="S117" s="432"/>
      <c r="T117" s="433"/>
      <c r="U117" s="433"/>
      <c r="V117" s="433"/>
      <c r="W117" s="433"/>
      <c r="X117" s="433"/>
      <c r="Y117" s="433"/>
      <c r="Z117" s="433"/>
      <c r="AA117" s="433"/>
      <c r="AB117" s="433"/>
      <c r="AC117" s="433"/>
      <c r="AD117" s="433"/>
      <c r="AE117" s="434"/>
      <c r="AF117" s="435"/>
      <c r="AG117" s="415"/>
      <c r="AH117" s="436"/>
      <c r="AI117" s="432"/>
      <c r="AJ117" s="433"/>
      <c r="AK117" s="433"/>
      <c r="AL117" s="433"/>
      <c r="AM117" s="433"/>
      <c r="AN117" s="433"/>
      <c r="AO117" s="433"/>
      <c r="AP117" s="433"/>
      <c r="AQ117" s="433"/>
      <c r="AR117" s="433"/>
      <c r="AS117" s="433"/>
      <c r="AT117" s="433"/>
      <c r="AU117" s="434"/>
      <c r="AV117" s="437"/>
    </row>
    <row r="118" spans="1:48" s="9" customFormat="1" hidden="1" x14ac:dyDescent="0.2">
      <c r="A118" s="18"/>
      <c r="B118" s="100"/>
      <c r="C118" s="416"/>
      <c r="D118" s="101"/>
      <c r="E118" s="742"/>
      <c r="F118" s="102"/>
      <c r="G118" s="103"/>
      <c r="H118" s="104"/>
      <c r="I118" s="105"/>
      <c r="J118" s="103"/>
      <c r="K118" s="104"/>
      <c r="L118" s="105"/>
      <c r="M118" s="106"/>
      <c r="N118" s="107"/>
      <c r="O118" s="107"/>
      <c r="P118" s="422"/>
      <c r="Q118" s="451"/>
      <c r="R118" s="438"/>
      <c r="S118" s="439"/>
      <c r="T118" s="440"/>
      <c r="U118" s="440"/>
      <c r="V118" s="440"/>
      <c r="W118" s="440"/>
      <c r="X118" s="440"/>
      <c r="Y118" s="440"/>
      <c r="Z118" s="440"/>
      <c r="AA118" s="440"/>
      <c r="AB118" s="440"/>
      <c r="AC118" s="440"/>
      <c r="AD118" s="440"/>
      <c r="AE118" s="439"/>
      <c r="AF118" s="441"/>
      <c r="AG118" s="416"/>
      <c r="AH118" s="442"/>
      <c r="AI118" s="439"/>
      <c r="AJ118" s="440"/>
      <c r="AK118" s="440"/>
      <c r="AL118" s="440"/>
      <c r="AM118" s="440"/>
      <c r="AN118" s="440"/>
      <c r="AO118" s="440"/>
      <c r="AP118" s="440"/>
      <c r="AQ118" s="440"/>
      <c r="AR118" s="440"/>
      <c r="AS118" s="440"/>
      <c r="AT118" s="440"/>
      <c r="AU118" s="439"/>
      <c r="AV118" s="443"/>
    </row>
    <row r="119" spans="1:48" s="9" customFormat="1" ht="13.5" hidden="1" thickBot="1" x14ac:dyDescent="0.25">
      <c r="A119" s="18"/>
      <c r="B119" s="108"/>
      <c r="C119" s="417"/>
      <c r="D119" s="109"/>
      <c r="E119" s="743"/>
      <c r="F119" s="110"/>
      <c r="G119" s="111"/>
      <c r="H119" s="112"/>
      <c r="I119" s="113"/>
      <c r="J119" s="111"/>
      <c r="K119" s="112"/>
      <c r="L119" s="113"/>
      <c r="M119" s="114"/>
      <c r="N119" s="115"/>
      <c r="O119" s="115"/>
      <c r="P119" s="423"/>
      <c r="Q119" s="452"/>
      <c r="R119" s="444"/>
      <c r="S119" s="445"/>
      <c r="T119" s="446"/>
      <c r="U119" s="446"/>
      <c r="V119" s="446"/>
      <c r="W119" s="446"/>
      <c r="X119" s="446"/>
      <c r="Y119" s="446"/>
      <c r="Z119" s="446"/>
      <c r="AA119" s="446"/>
      <c r="AB119" s="446"/>
      <c r="AC119" s="446"/>
      <c r="AD119" s="446"/>
      <c r="AE119" s="447"/>
      <c r="AF119" s="448"/>
      <c r="AG119" s="415"/>
      <c r="AH119" s="449"/>
      <c r="AI119" s="445"/>
      <c r="AJ119" s="446"/>
      <c r="AK119" s="446"/>
      <c r="AL119" s="446"/>
      <c r="AM119" s="446"/>
      <c r="AN119" s="446"/>
      <c r="AO119" s="446"/>
      <c r="AP119" s="446"/>
      <c r="AQ119" s="446"/>
      <c r="AR119" s="446"/>
      <c r="AS119" s="446"/>
      <c r="AT119" s="446"/>
      <c r="AU119" s="447"/>
      <c r="AV119" s="450"/>
    </row>
    <row r="120" spans="1:48" s="9" customFormat="1" ht="13.5" hidden="1" thickBot="1" x14ac:dyDescent="0.25">
      <c r="A120" s="18"/>
      <c r="B120" s="116"/>
      <c r="C120" s="415"/>
      <c r="D120" s="118"/>
      <c r="E120" s="744"/>
      <c r="F120" s="120"/>
      <c r="G120" s="121"/>
      <c r="H120" s="117"/>
      <c r="I120" s="122"/>
      <c r="J120" s="121"/>
      <c r="K120" s="117"/>
      <c r="L120" s="122"/>
      <c r="M120" s="123"/>
      <c r="N120" s="124"/>
      <c r="O120" s="124"/>
      <c r="P120" s="123"/>
      <c r="Q120" s="125"/>
      <c r="R120" s="126"/>
      <c r="S120" s="127"/>
      <c r="T120" s="128"/>
      <c r="U120" s="128"/>
      <c r="V120" s="128"/>
      <c r="W120" s="128"/>
      <c r="X120" s="128"/>
      <c r="Y120" s="128"/>
      <c r="Z120" s="128"/>
      <c r="AA120" s="128"/>
      <c r="AB120" s="128"/>
      <c r="AC120" s="128"/>
      <c r="AD120" s="128"/>
      <c r="AE120" s="129"/>
      <c r="AF120" s="130"/>
      <c r="AG120" s="82"/>
      <c r="AH120" s="131"/>
      <c r="AI120" s="127"/>
      <c r="AJ120" s="128"/>
      <c r="AK120" s="128"/>
      <c r="AL120" s="128"/>
      <c r="AM120" s="128"/>
      <c r="AN120" s="128"/>
      <c r="AO120" s="128"/>
      <c r="AP120" s="128"/>
      <c r="AQ120" s="128"/>
      <c r="AR120" s="128"/>
      <c r="AS120" s="128"/>
      <c r="AT120" s="128"/>
      <c r="AU120" s="129"/>
      <c r="AV120" s="130"/>
    </row>
    <row r="121" spans="1:48" s="9" customFormat="1" ht="13.5" hidden="1" thickBot="1" x14ac:dyDescent="0.25">
      <c r="A121" s="18"/>
      <c r="B121" s="236"/>
      <c r="C121" s="418"/>
      <c r="D121" s="248"/>
      <c r="E121" s="745"/>
      <c r="F121" s="249" t="s">
        <v>344</v>
      </c>
      <c r="G121" s="250"/>
      <c r="H121" s="251"/>
      <c r="I121" s="252"/>
      <c r="J121" s="250"/>
      <c r="K121" s="251"/>
      <c r="L121" s="251"/>
      <c r="M121" s="258">
        <v>0</v>
      </c>
      <c r="N121" s="257">
        <v>0</v>
      </c>
      <c r="O121" s="255">
        <v>0</v>
      </c>
      <c r="P121" s="424">
        <f>SUM(M121:O121)</f>
        <v>0</v>
      </c>
      <c r="Q121" s="256">
        <v>0</v>
      </c>
      <c r="R121" s="425" t="s">
        <v>226</v>
      </c>
      <c r="S121" s="426">
        <f>(E121*S122)/12</f>
        <v>0</v>
      </c>
      <c r="T121" s="426">
        <f>(E121*T122)/12</f>
        <v>0</v>
      </c>
      <c r="U121" s="426">
        <f>(E121*U122)/12</f>
        <v>0</v>
      </c>
      <c r="V121" s="426">
        <f>(E121*V122)/12</f>
        <v>0</v>
      </c>
      <c r="W121" s="426">
        <f>(E121*W122)/12</f>
        <v>0</v>
      </c>
      <c r="X121" s="426">
        <f>(E121*X122)/12</f>
        <v>0</v>
      </c>
      <c r="Y121" s="426">
        <f>(E121*Y122)/12</f>
        <v>0</v>
      </c>
      <c r="Z121" s="426">
        <f>(E121*Z122)/12</f>
        <v>0</v>
      </c>
      <c r="AA121" s="426">
        <f>(E121*AA122)/12</f>
        <v>0</v>
      </c>
      <c r="AB121" s="426">
        <f>(E121*AB122)/12</f>
        <v>0</v>
      </c>
      <c r="AC121" s="426">
        <f>(E121*AC122)/12</f>
        <v>0</v>
      </c>
      <c r="AD121" s="426">
        <f>(E121*AD122)/12</f>
        <v>0</v>
      </c>
      <c r="AE121" s="427">
        <f>SUM(S121:AD121)</f>
        <v>0</v>
      </c>
      <c r="AF121" s="428"/>
      <c r="AG121" s="415"/>
      <c r="AH121" s="429" t="s">
        <v>226</v>
      </c>
      <c r="AI121" s="426">
        <f>(E121*AI122)/12</f>
        <v>0</v>
      </c>
      <c r="AJ121" s="426">
        <f>(E121*AJ122)/12</f>
        <v>0</v>
      </c>
      <c r="AK121" s="426">
        <f>(E121*AK122)/12</f>
        <v>0</v>
      </c>
      <c r="AL121" s="426">
        <f>(E121*AL122)/12</f>
        <v>0</v>
      </c>
      <c r="AM121" s="426">
        <f>(E121*AM122)/12</f>
        <v>0</v>
      </c>
      <c r="AN121" s="426">
        <f>(E121*AN122)/12</f>
        <v>0</v>
      </c>
      <c r="AO121" s="426">
        <f>(E121*AO122)/12</f>
        <v>0</v>
      </c>
      <c r="AP121" s="426">
        <f>(E121*AP122)/12</f>
        <v>0</v>
      </c>
      <c r="AQ121" s="426">
        <f>(E121*AQ122)/12</f>
        <v>0</v>
      </c>
      <c r="AR121" s="426">
        <f>(E121*AR122)/12</f>
        <v>0</v>
      </c>
      <c r="AS121" s="426">
        <f>(E121*AS122)/12</f>
        <v>0</v>
      </c>
      <c r="AT121" s="426">
        <f>(E121*AT122)/12</f>
        <v>0</v>
      </c>
      <c r="AU121" s="427">
        <f>SUM(AI121:AT121)</f>
        <v>0</v>
      </c>
      <c r="AV121" s="430"/>
    </row>
    <row r="122" spans="1:48" s="9" customFormat="1" hidden="1" x14ac:dyDescent="0.2">
      <c r="A122" s="18"/>
      <c r="B122" s="83" t="s">
        <v>264</v>
      </c>
      <c r="C122" s="415"/>
      <c r="D122" s="84"/>
      <c r="E122" s="741"/>
      <c r="F122" s="85"/>
      <c r="G122" s="86"/>
      <c r="H122" s="87"/>
      <c r="I122" s="88"/>
      <c r="J122" s="86"/>
      <c r="K122" s="87"/>
      <c r="L122" s="88"/>
      <c r="M122" s="89"/>
      <c r="N122" s="90"/>
      <c r="O122" s="90"/>
      <c r="P122" s="421"/>
      <c r="Q122" s="451"/>
      <c r="R122" s="91" t="s">
        <v>209</v>
      </c>
      <c r="S122" s="92">
        <f>+M121</f>
        <v>0</v>
      </c>
      <c r="T122" s="93">
        <f>S122</f>
        <v>0</v>
      </c>
      <c r="U122" s="93">
        <f t="shared" ref="U122:AD122" si="6">+T122</f>
        <v>0</v>
      </c>
      <c r="V122" s="93">
        <f t="shared" si="6"/>
        <v>0</v>
      </c>
      <c r="W122" s="93">
        <f t="shared" si="6"/>
        <v>0</v>
      </c>
      <c r="X122" s="93">
        <f t="shared" si="6"/>
        <v>0</v>
      </c>
      <c r="Y122" s="93">
        <f t="shared" si="6"/>
        <v>0</v>
      </c>
      <c r="Z122" s="93">
        <f t="shared" si="6"/>
        <v>0</v>
      </c>
      <c r="AA122" s="93">
        <f t="shared" si="6"/>
        <v>0</v>
      </c>
      <c r="AB122" s="93">
        <f t="shared" si="6"/>
        <v>0</v>
      </c>
      <c r="AC122" s="93">
        <f t="shared" si="6"/>
        <v>0</v>
      </c>
      <c r="AD122" s="93">
        <f t="shared" si="6"/>
        <v>0</v>
      </c>
      <c r="AE122" s="94"/>
      <c r="AF122" s="95"/>
      <c r="AG122" s="82"/>
      <c r="AH122" s="96" t="s">
        <v>209</v>
      </c>
      <c r="AI122" s="97">
        <f>+Q121</f>
        <v>0</v>
      </c>
      <c r="AJ122" s="93">
        <f>AI122</f>
        <v>0</v>
      </c>
      <c r="AK122" s="93">
        <f t="shared" ref="AK122:AT122" si="7">+AJ122</f>
        <v>0</v>
      </c>
      <c r="AL122" s="93">
        <f t="shared" si="7"/>
        <v>0</v>
      </c>
      <c r="AM122" s="93">
        <f t="shared" si="7"/>
        <v>0</v>
      </c>
      <c r="AN122" s="93">
        <f t="shared" si="7"/>
        <v>0</v>
      </c>
      <c r="AO122" s="93">
        <f t="shared" si="7"/>
        <v>0</v>
      </c>
      <c r="AP122" s="93">
        <f t="shared" si="7"/>
        <v>0</v>
      </c>
      <c r="AQ122" s="93">
        <f t="shared" si="7"/>
        <v>0</v>
      </c>
      <c r="AR122" s="93">
        <f t="shared" si="7"/>
        <v>0</v>
      </c>
      <c r="AS122" s="93">
        <f t="shared" si="7"/>
        <v>0</v>
      </c>
      <c r="AT122" s="93">
        <f t="shared" si="7"/>
        <v>0</v>
      </c>
      <c r="AU122" s="94"/>
      <c r="AV122" s="98"/>
    </row>
    <row r="123" spans="1:48" s="26" customFormat="1" hidden="1" x14ac:dyDescent="0.2">
      <c r="A123" s="25"/>
      <c r="B123" s="99"/>
      <c r="C123" s="415"/>
      <c r="D123" s="84"/>
      <c r="E123" s="741"/>
      <c r="F123" s="85"/>
      <c r="G123" s="86"/>
      <c r="H123" s="87"/>
      <c r="I123" s="88"/>
      <c r="J123" s="86"/>
      <c r="K123" s="87"/>
      <c r="L123" s="88"/>
      <c r="M123" s="89"/>
      <c r="N123" s="90"/>
      <c r="O123" s="90"/>
      <c r="P123" s="421"/>
      <c r="Q123" s="451"/>
      <c r="R123" s="431"/>
      <c r="S123" s="432"/>
      <c r="T123" s="433"/>
      <c r="U123" s="433"/>
      <c r="V123" s="433"/>
      <c r="W123" s="433"/>
      <c r="X123" s="433"/>
      <c r="Y123" s="433"/>
      <c r="Z123" s="433"/>
      <c r="AA123" s="433"/>
      <c r="AB123" s="433"/>
      <c r="AC123" s="433"/>
      <c r="AD123" s="433"/>
      <c r="AE123" s="434"/>
      <c r="AF123" s="435"/>
      <c r="AG123" s="415"/>
      <c r="AH123" s="436"/>
      <c r="AI123" s="432"/>
      <c r="AJ123" s="433"/>
      <c r="AK123" s="433"/>
      <c r="AL123" s="433"/>
      <c r="AM123" s="433"/>
      <c r="AN123" s="433"/>
      <c r="AO123" s="433"/>
      <c r="AP123" s="433"/>
      <c r="AQ123" s="433"/>
      <c r="AR123" s="433"/>
      <c r="AS123" s="433"/>
      <c r="AT123" s="433"/>
      <c r="AU123" s="434"/>
      <c r="AV123" s="437"/>
    </row>
    <row r="124" spans="1:48" s="9" customFormat="1" hidden="1" x14ac:dyDescent="0.2">
      <c r="A124" s="18"/>
      <c r="B124" s="100"/>
      <c r="C124" s="416"/>
      <c r="D124" s="101"/>
      <c r="E124" s="742"/>
      <c r="F124" s="102"/>
      <c r="G124" s="103"/>
      <c r="H124" s="104"/>
      <c r="I124" s="105"/>
      <c r="J124" s="103"/>
      <c r="K124" s="104"/>
      <c r="L124" s="105"/>
      <c r="M124" s="106"/>
      <c r="N124" s="107"/>
      <c r="O124" s="107"/>
      <c r="P124" s="422"/>
      <c r="Q124" s="451"/>
      <c r="R124" s="438"/>
      <c r="S124" s="439"/>
      <c r="T124" s="440"/>
      <c r="U124" s="440"/>
      <c r="V124" s="440"/>
      <c r="W124" s="440"/>
      <c r="X124" s="440"/>
      <c r="Y124" s="440"/>
      <c r="Z124" s="440"/>
      <c r="AA124" s="440"/>
      <c r="AB124" s="440"/>
      <c r="AC124" s="440"/>
      <c r="AD124" s="440"/>
      <c r="AE124" s="439"/>
      <c r="AF124" s="441"/>
      <c r="AG124" s="416"/>
      <c r="AH124" s="442"/>
      <c r="AI124" s="439"/>
      <c r="AJ124" s="440"/>
      <c r="AK124" s="440"/>
      <c r="AL124" s="440"/>
      <c r="AM124" s="440"/>
      <c r="AN124" s="440"/>
      <c r="AO124" s="440"/>
      <c r="AP124" s="440"/>
      <c r="AQ124" s="440"/>
      <c r="AR124" s="440"/>
      <c r="AS124" s="440"/>
      <c r="AT124" s="440"/>
      <c r="AU124" s="439"/>
      <c r="AV124" s="443"/>
    </row>
    <row r="125" spans="1:48" s="9" customFormat="1" ht="13.5" hidden="1" thickBot="1" x14ac:dyDescent="0.25">
      <c r="A125" s="18"/>
      <c r="B125" s="108"/>
      <c r="C125" s="417"/>
      <c r="D125" s="109"/>
      <c r="E125" s="743"/>
      <c r="F125" s="110"/>
      <c r="G125" s="111"/>
      <c r="H125" s="112"/>
      <c r="I125" s="113"/>
      <c r="J125" s="111"/>
      <c r="K125" s="112"/>
      <c r="L125" s="113"/>
      <c r="M125" s="114"/>
      <c r="N125" s="115"/>
      <c r="O125" s="115"/>
      <c r="P125" s="423"/>
      <c r="Q125" s="452"/>
      <c r="R125" s="444"/>
      <c r="S125" s="445"/>
      <c r="T125" s="446"/>
      <c r="U125" s="446"/>
      <c r="V125" s="446"/>
      <c r="W125" s="446"/>
      <c r="X125" s="446"/>
      <c r="Y125" s="446"/>
      <c r="Z125" s="446"/>
      <c r="AA125" s="446"/>
      <c r="AB125" s="446"/>
      <c r="AC125" s="446"/>
      <c r="AD125" s="446"/>
      <c r="AE125" s="447"/>
      <c r="AF125" s="448"/>
      <c r="AG125" s="415"/>
      <c r="AH125" s="449"/>
      <c r="AI125" s="445"/>
      <c r="AJ125" s="446"/>
      <c r="AK125" s="446"/>
      <c r="AL125" s="446"/>
      <c r="AM125" s="446"/>
      <c r="AN125" s="446"/>
      <c r="AO125" s="446"/>
      <c r="AP125" s="446"/>
      <c r="AQ125" s="446"/>
      <c r="AR125" s="446"/>
      <c r="AS125" s="446"/>
      <c r="AT125" s="446"/>
      <c r="AU125" s="447"/>
      <c r="AV125" s="450"/>
    </row>
    <row r="126" spans="1:48" s="9" customFormat="1" ht="13.5" hidden="1" thickBot="1" x14ac:dyDescent="0.25">
      <c r="A126" s="18"/>
      <c r="B126" s="132"/>
      <c r="C126" s="415"/>
      <c r="D126" s="118"/>
      <c r="E126" s="744"/>
      <c r="F126" s="120"/>
      <c r="G126" s="121"/>
      <c r="H126" s="117"/>
      <c r="I126" s="122"/>
      <c r="J126" s="121"/>
      <c r="K126" s="117"/>
      <c r="L126" s="122"/>
      <c r="M126" s="123"/>
      <c r="N126" s="124"/>
      <c r="O126" s="124"/>
      <c r="P126" s="123"/>
      <c r="Q126" s="125"/>
      <c r="R126" s="126"/>
      <c r="S126" s="127"/>
      <c r="T126" s="128"/>
      <c r="U126" s="128"/>
      <c r="V126" s="128"/>
      <c r="W126" s="128"/>
      <c r="X126" s="128"/>
      <c r="Y126" s="128"/>
      <c r="Z126" s="128"/>
      <c r="AA126" s="128"/>
      <c r="AB126" s="128"/>
      <c r="AC126" s="128"/>
      <c r="AD126" s="128"/>
      <c r="AE126" s="129"/>
      <c r="AF126" s="130"/>
      <c r="AG126" s="82"/>
      <c r="AH126" s="131"/>
      <c r="AI126" s="127"/>
      <c r="AJ126" s="128"/>
      <c r="AK126" s="128"/>
      <c r="AL126" s="128"/>
      <c r="AM126" s="128"/>
      <c r="AN126" s="128"/>
      <c r="AO126" s="128"/>
      <c r="AP126" s="128"/>
      <c r="AQ126" s="128"/>
      <c r="AR126" s="128"/>
      <c r="AS126" s="128"/>
      <c r="AT126" s="128"/>
      <c r="AU126" s="129"/>
      <c r="AV126" s="130"/>
    </row>
    <row r="127" spans="1:48" s="9" customFormat="1" ht="13.5" hidden="1" thickBot="1" x14ac:dyDescent="0.25">
      <c r="A127" s="18"/>
      <c r="B127" s="236"/>
      <c r="C127" s="419"/>
      <c r="D127" s="260"/>
      <c r="E127" s="745"/>
      <c r="F127" s="259">
        <v>0</v>
      </c>
      <c r="G127" s="250"/>
      <c r="H127" s="251"/>
      <c r="I127" s="252"/>
      <c r="J127" s="250"/>
      <c r="K127" s="251"/>
      <c r="L127" s="251"/>
      <c r="M127" s="258">
        <v>0</v>
      </c>
      <c r="N127" s="257">
        <v>0</v>
      </c>
      <c r="O127" s="255">
        <v>0</v>
      </c>
      <c r="P127" s="424">
        <f>SUM(M127:O127)</f>
        <v>0</v>
      </c>
      <c r="Q127" s="256">
        <v>0</v>
      </c>
      <c r="R127" s="425" t="s">
        <v>226</v>
      </c>
      <c r="S127" s="426">
        <f>(E127*S128)/12</f>
        <v>0</v>
      </c>
      <c r="T127" s="426">
        <f>(E127*T128)/12</f>
        <v>0</v>
      </c>
      <c r="U127" s="426">
        <f>(E127*U128)/12</f>
        <v>0</v>
      </c>
      <c r="V127" s="426">
        <f>(E127*V128)/12</f>
        <v>0</v>
      </c>
      <c r="W127" s="426">
        <f>(E127*W128)/12</f>
        <v>0</v>
      </c>
      <c r="X127" s="426">
        <f>(E127*X128)/12</f>
        <v>0</v>
      </c>
      <c r="Y127" s="426">
        <f>(E127*Y128)/12</f>
        <v>0</v>
      </c>
      <c r="Z127" s="426">
        <f>(E127*Z128)/12</f>
        <v>0</v>
      </c>
      <c r="AA127" s="426">
        <f>(E127*AA128)/12</f>
        <v>0</v>
      </c>
      <c r="AB127" s="426">
        <f>(E127*AB128)/12</f>
        <v>0</v>
      </c>
      <c r="AC127" s="426">
        <f>(E127*AC128)/12</f>
        <v>0</v>
      </c>
      <c r="AD127" s="426">
        <f>(E127*AD128)/12</f>
        <v>0</v>
      </c>
      <c r="AE127" s="427">
        <f>SUM(S127:AD127)</f>
        <v>0</v>
      </c>
      <c r="AF127" s="428"/>
      <c r="AG127" s="415"/>
      <c r="AH127" s="429" t="s">
        <v>226</v>
      </c>
      <c r="AI127" s="426">
        <f>(E127*AI128)/12</f>
        <v>0</v>
      </c>
      <c r="AJ127" s="426">
        <f>(E127*AJ128)/12</f>
        <v>0</v>
      </c>
      <c r="AK127" s="426">
        <f>(E127*AK128)/12</f>
        <v>0</v>
      </c>
      <c r="AL127" s="426">
        <f>(E127*AL128)/12</f>
        <v>0</v>
      </c>
      <c r="AM127" s="426">
        <f>(E127*AM128)/12</f>
        <v>0</v>
      </c>
      <c r="AN127" s="426">
        <f>(E127*AN128)/12</f>
        <v>0</v>
      </c>
      <c r="AO127" s="426">
        <f>(E127*AO128)/12</f>
        <v>0</v>
      </c>
      <c r="AP127" s="426">
        <f>(E127*AP128)/12</f>
        <v>0</v>
      </c>
      <c r="AQ127" s="426">
        <f>(E127*AQ128)/12</f>
        <v>0</v>
      </c>
      <c r="AR127" s="426">
        <f>(E127*AR128)/12</f>
        <v>0</v>
      </c>
      <c r="AS127" s="426">
        <f>(E127*AS128)/12</f>
        <v>0</v>
      </c>
      <c r="AT127" s="426">
        <f>(E127*AT128)/12</f>
        <v>0</v>
      </c>
      <c r="AU127" s="427">
        <f>SUM(AI127:AT127)</f>
        <v>0</v>
      </c>
      <c r="AV127" s="430"/>
    </row>
    <row r="128" spans="1:48" s="9" customFormat="1" hidden="1" x14ac:dyDescent="0.2">
      <c r="A128" s="18"/>
      <c r="B128" s="83" t="s">
        <v>264</v>
      </c>
      <c r="C128" s="415"/>
      <c r="D128" s="84"/>
      <c r="E128" s="741"/>
      <c r="F128" s="85"/>
      <c r="G128" s="86"/>
      <c r="H128" s="87"/>
      <c r="I128" s="88"/>
      <c r="J128" s="86"/>
      <c r="K128" s="87"/>
      <c r="L128" s="88"/>
      <c r="M128" s="89"/>
      <c r="N128" s="90"/>
      <c r="O128" s="90"/>
      <c r="P128" s="421"/>
      <c r="Q128" s="451"/>
      <c r="R128" s="91" t="s">
        <v>209</v>
      </c>
      <c r="S128" s="92">
        <f>+M127</f>
        <v>0</v>
      </c>
      <c r="T128" s="93">
        <f>S128</f>
        <v>0</v>
      </c>
      <c r="U128" s="93">
        <f t="shared" ref="U128:AD128" si="8">+T128</f>
        <v>0</v>
      </c>
      <c r="V128" s="93">
        <f t="shared" si="8"/>
        <v>0</v>
      </c>
      <c r="W128" s="93">
        <f t="shared" si="8"/>
        <v>0</v>
      </c>
      <c r="X128" s="93">
        <f t="shared" si="8"/>
        <v>0</v>
      </c>
      <c r="Y128" s="93">
        <f t="shared" si="8"/>
        <v>0</v>
      </c>
      <c r="Z128" s="93">
        <f t="shared" si="8"/>
        <v>0</v>
      </c>
      <c r="AA128" s="93">
        <f t="shared" si="8"/>
        <v>0</v>
      </c>
      <c r="AB128" s="93">
        <f t="shared" si="8"/>
        <v>0</v>
      </c>
      <c r="AC128" s="93">
        <f t="shared" si="8"/>
        <v>0</v>
      </c>
      <c r="AD128" s="93">
        <f t="shared" si="8"/>
        <v>0</v>
      </c>
      <c r="AE128" s="94"/>
      <c r="AF128" s="95"/>
      <c r="AG128" s="82"/>
      <c r="AH128" s="96" t="s">
        <v>209</v>
      </c>
      <c r="AI128" s="97">
        <f>+Q127</f>
        <v>0</v>
      </c>
      <c r="AJ128" s="93">
        <f>AI128</f>
        <v>0</v>
      </c>
      <c r="AK128" s="93">
        <f t="shared" ref="AK128:AT128" si="9">+AJ128</f>
        <v>0</v>
      </c>
      <c r="AL128" s="93">
        <f t="shared" si="9"/>
        <v>0</v>
      </c>
      <c r="AM128" s="93">
        <f t="shared" si="9"/>
        <v>0</v>
      </c>
      <c r="AN128" s="93">
        <f t="shared" si="9"/>
        <v>0</v>
      </c>
      <c r="AO128" s="93">
        <f t="shared" si="9"/>
        <v>0</v>
      </c>
      <c r="AP128" s="93">
        <f t="shared" si="9"/>
        <v>0</v>
      </c>
      <c r="AQ128" s="93">
        <f t="shared" si="9"/>
        <v>0</v>
      </c>
      <c r="AR128" s="93">
        <f t="shared" si="9"/>
        <v>0</v>
      </c>
      <c r="AS128" s="93">
        <f t="shared" si="9"/>
        <v>0</v>
      </c>
      <c r="AT128" s="93">
        <f t="shared" si="9"/>
        <v>0</v>
      </c>
      <c r="AU128" s="94"/>
      <c r="AV128" s="98"/>
    </row>
    <row r="129" spans="1:48" s="9" customFormat="1" hidden="1" x14ac:dyDescent="0.2">
      <c r="A129" s="18"/>
      <c r="B129" s="99"/>
      <c r="C129" s="415"/>
      <c r="D129" s="84"/>
      <c r="E129" s="741"/>
      <c r="F129" s="85"/>
      <c r="G129" s="86"/>
      <c r="H129" s="87"/>
      <c r="I129" s="88"/>
      <c r="J129" s="86"/>
      <c r="K129" s="87"/>
      <c r="L129" s="88"/>
      <c r="M129" s="89"/>
      <c r="N129" s="90"/>
      <c r="O129" s="90"/>
      <c r="P129" s="421"/>
      <c r="Q129" s="451"/>
      <c r="R129" s="431"/>
      <c r="S129" s="432"/>
      <c r="T129" s="433"/>
      <c r="U129" s="433"/>
      <c r="V129" s="433"/>
      <c r="W129" s="433"/>
      <c r="X129" s="433"/>
      <c r="Y129" s="433"/>
      <c r="Z129" s="433"/>
      <c r="AA129" s="433"/>
      <c r="AB129" s="433"/>
      <c r="AC129" s="433"/>
      <c r="AD129" s="433"/>
      <c r="AE129" s="434"/>
      <c r="AF129" s="435"/>
      <c r="AG129" s="415"/>
      <c r="AH129" s="436"/>
      <c r="AI129" s="432"/>
      <c r="AJ129" s="433"/>
      <c r="AK129" s="433"/>
      <c r="AL129" s="433"/>
      <c r="AM129" s="433"/>
      <c r="AN129" s="433"/>
      <c r="AO129" s="433"/>
      <c r="AP129" s="433"/>
      <c r="AQ129" s="433"/>
      <c r="AR129" s="433"/>
      <c r="AS129" s="433"/>
      <c r="AT129" s="433"/>
      <c r="AU129" s="434"/>
      <c r="AV129" s="437"/>
    </row>
    <row r="130" spans="1:48" s="9" customFormat="1" hidden="1" x14ac:dyDescent="0.2">
      <c r="A130" s="18"/>
      <c r="B130" s="100"/>
      <c r="C130" s="416"/>
      <c r="D130" s="101"/>
      <c r="E130" s="742"/>
      <c r="F130" s="102"/>
      <c r="G130" s="103"/>
      <c r="H130" s="104"/>
      <c r="I130" s="105"/>
      <c r="J130" s="103"/>
      <c r="K130" s="104"/>
      <c r="L130" s="105"/>
      <c r="M130" s="106"/>
      <c r="N130" s="107"/>
      <c r="O130" s="107"/>
      <c r="P130" s="422"/>
      <c r="Q130" s="451"/>
      <c r="R130" s="438"/>
      <c r="S130" s="439"/>
      <c r="T130" s="440"/>
      <c r="U130" s="440"/>
      <c r="V130" s="440"/>
      <c r="W130" s="440"/>
      <c r="X130" s="440"/>
      <c r="Y130" s="440"/>
      <c r="Z130" s="440"/>
      <c r="AA130" s="440"/>
      <c r="AB130" s="440"/>
      <c r="AC130" s="440"/>
      <c r="AD130" s="440"/>
      <c r="AE130" s="439"/>
      <c r="AF130" s="441"/>
      <c r="AG130" s="416"/>
      <c r="AH130" s="442"/>
      <c r="AI130" s="439"/>
      <c r="AJ130" s="440"/>
      <c r="AK130" s="440"/>
      <c r="AL130" s="440"/>
      <c r="AM130" s="440"/>
      <c r="AN130" s="440"/>
      <c r="AO130" s="440"/>
      <c r="AP130" s="440"/>
      <c r="AQ130" s="440"/>
      <c r="AR130" s="440"/>
      <c r="AS130" s="440"/>
      <c r="AT130" s="440"/>
      <c r="AU130" s="439"/>
      <c r="AV130" s="443"/>
    </row>
    <row r="131" spans="1:48" s="9" customFormat="1" ht="13.5" hidden="1" thickBot="1" x14ac:dyDescent="0.25">
      <c r="A131" s="18"/>
      <c r="B131" s="108"/>
      <c r="C131" s="417"/>
      <c r="D131" s="109"/>
      <c r="E131" s="743"/>
      <c r="F131" s="110"/>
      <c r="G131" s="111"/>
      <c r="H131" s="112"/>
      <c r="I131" s="113"/>
      <c r="J131" s="111"/>
      <c r="K131" s="112"/>
      <c r="L131" s="113"/>
      <c r="M131" s="114"/>
      <c r="N131" s="115"/>
      <c r="O131" s="115"/>
      <c r="P131" s="423"/>
      <c r="Q131" s="452"/>
      <c r="R131" s="444"/>
      <c r="S131" s="445"/>
      <c r="T131" s="446"/>
      <c r="U131" s="446"/>
      <c r="V131" s="446"/>
      <c r="W131" s="446"/>
      <c r="X131" s="446"/>
      <c r="Y131" s="446"/>
      <c r="Z131" s="446"/>
      <c r="AA131" s="446"/>
      <c r="AB131" s="446"/>
      <c r="AC131" s="446"/>
      <c r="AD131" s="446"/>
      <c r="AE131" s="447"/>
      <c r="AF131" s="448"/>
      <c r="AG131" s="415"/>
      <c r="AH131" s="449"/>
      <c r="AI131" s="445"/>
      <c r="AJ131" s="446"/>
      <c r="AK131" s="446"/>
      <c r="AL131" s="446"/>
      <c r="AM131" s="446"/>
      <c r="AN131" s="446"/>
      <c r="AO131" s="446"/>
      <c r="AP131" s="446"/>
      <c r="AQ131" s="446"/>
      <c r="AR131" s="446"/>
      <c r="AS131" s="446"/>
      <c r="AT131" s="446"/>
      <c r="AU131" s="447"/>
      <c r="AV131" s="450"/>
    </row>
    <row r="132" spans="1:48" s="9" customFormat="1" ht="13.5" hidden="1" thickBot="1" x14ac:dyDescent="0.25">
      <c r="A132" s="18"/>
      <c r="B132" s="133"/>
      <c r="C132" s="415"/>
      <c r="D132" s="118"/>
      <c r="E132" s="744"/>
      <c r="F132" s="120"/>
      <c r="G132" s="121"/>
      <c r="H132" s="117"/>
      <c r="I132" s="122"/>
      <c r="J132" s="121"/>
      <c r="K132" s="117"/>
      <c r="L132" s="122"/>
      <c r="M132" s="123"/>
      <c r="N132" s="124"/>
      <c r="O132" s="124"/>
      <c r="P132" s="123"/>
      <c r="Q132" s="125"/>
      <c r="R132" s="126"/>
      <c r="S132" s="127"/>
      <c r="T132" s="128"/>
      <c r="U132" s="128"/>
      <c r="V132" s="128"/>
      <c r="W132" s="128"/>
      <c r="X132" s="128"/>
      <c r="Y132" s="128"/>
      <c r="Z132" s="128"/>
      <c r="AA132" s="128"/>
      <c r="AB132" s="128"/>
      <c r="AC132" s="128"/>
      <c r="AD132" s="128"/>
      <c r="AE132" s="129"/>
      <c r="AF132" s="134"/>
      <c r="AG132" s="82"/>
      <c r="AH132" s="131"/>
      <c r="AI132" s="127"/>
      <c r="AJ132" s="128"/>
      <c r="AK132" s="128"/>
      <c r="AL132" s="128"/>
      <c r="AM132" s="128"/>
      <c r="AN132" s="128"/>
      <c r="AO132" s="128"/>
      <c r="AP132" s="128"/>
      <c r="AQ132" s="128"/>
      <c r="AR132" s="128"/>
      <c r="AS132" s="128"/>
      <c r="AT132" s="128"/>
      <c r="AU132" s="129"/>
      <c r="AV132" s="130"/>
    </row>
    <row r="133" spans="1:48" s="9" customFormat="1" ht="13.5" hidden="1" thickBot="1" x14ac:dyDescent="0.25">
      <c r="A133" s="18"/>
      <c r="B133" s="236"/>
      <c r="C133" s="419"/>
      <c r="D133" s="260"/>
      <c r="E133" s="745"/>
      <c r="F133" s="259">
        <v>0</v>
      </c>
      <c r="G133" s="250"/>
      <c r="H133" s="251"/>
      <c r="I133" s="252"/>
      <c r="J133" s="250"/>
      <c r="K133" s="251"/>
      <c r="L133" s="251"/>
      <c r="M133" s="258">
        <v>0</v>
      </c>
      <c r="N133" s="257">
        <v>0</v>
      </c>
      <c r="O133" s="255">
        <v>0</v>
      </c>
      <c r="P133" s="424">
        <f>SUM(M133:O133)</f>
        <v>0</v>
      </c>
      <c r="Q133" s="256">
        <v>0</v>
      </c>
      <c r="R133" s="425" t="s">
        <v>226</v>
      </c>
      <c r="S133" s="426">
        <f>(E133*S134)/12</f>
        <v>0</v>
      </c>
      <c r="T133" s="426">
        <f>(E133*T134)/12</f>
        <v>0</v>
      </c>
      <c r="U133" s="426">
        <f>(E133*U134)/12</f>
        <v>0</v>
      </c>
      <c r="V133" s="426">
        <f>(E133*V134)/12</f>
        <v>0</v>
      </c>
      <c r="W133" s="426">
        <f>(E133*W134)/12</f>
        <v>0</v>
      </c>
      <c r="X133" s="426">
        <f>(E133*X134)/12</f>
        <v>0</v>
      </c>
      <c r="Y133" s="426">
        <f>(E133*Y134)/12</f>
        <v>0</v>
      </c>
      <c r="Z133" s="426">
        <f>(E133*Z134)/12</f>
        <v>0</v>
      </c>
      <c r="AA133" s="426">
        <f>(E133*AA134)/12</f>
        <v>0</v>
      </c>
      <c r="AB133" s="426">
        <f>(E133*AB134)/12</f>
        <v>0</v>
      </c>
      <c r="AC133" s="426">
        <f>(E133*AC134)/12</f>
        <v>0</v>
      </c>
      <c r="AD133" s="426">
        <f>(E133*AD134)/12</f>
        <v>0</v>
      </c>
      <c r="AE133" s="427">
        <f>SUM(S133:AD133)</f>
        <v>0</v>
      </c>
      <c r="AF133" s="428"/>
      <c r="AG133" s="415"/>
      <c r="AH133" s="429" t="s">
        <v>226</v>
      </c>
      <c r="AI133" s="426">
        <f>(E133*AI134)/12</f>
        <v>0</v>
      </c>
      <c r="AJ133" s="426">
        <f>(E133*AJ134)/12</f>
        <v>0</v>
      </c>
      <c r="AK133" s="426">
        <f>(E133*AK134)/12</f>
        <v>0</v>
      </c>
      <c r="AL133" s="426">
        <f>(E133*AL134)/12</f>
        <v>0</v>
      </c>
      <c r="AM133" s="426">
        <f>(E133*AM134)/12</f>
        <v>0</v>
      </c>
      <c r="AN133" s="426">
        <f>(E133*AN134)/12</f>
        <v>0</v>
      </c>
      <c r="AO133" s="426">
        <f>(E133*AO134)/12</f>
        <v>0</v>
      </c>
      <c r="AP133" s="426">
        <f>(E133*AP134)/12</f>
        <v>0</v>
      </c>
      <c r="AQ133" s="426">
        <f>(E133*AQ134)/12</f>
        <v>0</v>
      </c>
      <c r="AR133" s="426">
        <f>(E133*AR134)/12</f>
        <v>0</v>
      </c>
      <c r="AS133" s="426">
        <f>(E133*AS134)/12</f>
        <v>0</v>
      </c>
      <c r="AT133" s="426">
        <f>(E133*AT134)/12</f>
        <v>0</v>
      </c>
      <c r="AU133" s="427">
        <f>SUM(AI133:AT133)</f>
        <v>0</v>
      </c>
      <c r="AV133" s="430"/>
    </row>
    <row r="134" spans="1:48" s="9" customFormat="1" hidden="1" x14ac:dyDescent="0.2">
      <c r="A134" s="18"/>
      <c r="B134" s="83" t="s">
        <v>264</v>
      </c>
      <c r="C134" s="415"/>
      <c r="D134" s="84"/>
      <c r="E134" s="741"/>
      <c r="F134" s="85"/>
      <c r="G134" s="103"/>
      <c r="H134" s="104"/>
      <c r="I134" s="105"/>
      <c r="J134" s="103"/>
      <c r="K134" s="104"/>
      <c r="L134" s="105"/>
      <c r="M134" s="106"/>
      <c r="N134" s="90"/>
      <c r="O134" s="90"/>
      <c r="P134" s="421"/>
      <c r="Q134" s="451"/>
      <c r="R134" s="91" t="s">
        <v>209</v>
      </c>
      <c r="S134" s="92">
        <f>+M133</f>
        <v>0</v>
      </c>
      <c r="T134" s="93">
        <f>S134</f>
        <v>0</v>
      </c>
      <c r="U134" s="93">
        <f t="shared" ref="U134:AD134" si="10">+T134</f>
        <v>0</v>
      </c>
      <c r="V134" s="93">
        <f t="shared" si="10"/>
        <v>0</v>
      </c>
      <c r="W134" s="93">
        <f t="shared" si="10"/>
        <v>0</v>
      </c>
      <c r="X134" s="93">
        <f t="shared" si="10"/>
        <v>0</v>
      </c>
      <c r="Y134" s="93">
        <f t="shared" si="10"/>
        <v>0</v>
      </c>
      <c r="Z134" s="93">
        <f t="shared" si="10"/>
        <v>0</v>
      </c>
      <c r="AA134" s="93">
        <f t="shared" si="10"/>
        <v>0</v>
      </c>
      <c r="AB134" s="93">
        <f t="shared" si="10"/>
        <v>0</v>
      </c>
      <c r="AC134" s="93">
        <f t="shared" si="10"/>
        <v>0</v>
      </c>
      <c r="AD134" s="93">
        <f t="shared" si="10"/>
        <v>0</v>
      </c>
      <c r="AE134" s="94"/>
      <c r="AF134" s="95"/>
      <c r="AG134" s="82"/>
      <c r="AH134" s="96" t="s">
        <v>209</v>
      </c>
      <c r="AI134" s="97">
        <f>+Q133</f>
        <v>0</v>
      </c>
      <c r="AJ134" s="93">
        <f>AI134</f>
        <v>0</v>
      </c>
      <c r="AK134" s="93">
        <f t="shared" ref="AK134:AT134" si="11">+AJ134</f>
        <v>0</v>
      </c>
      <c r="AL134" s="93">
        <f t="shared" si="11"/>
        <v>0</v>
      </c>
      <c r="AM134" s="93">
        <f t="shared" si="11"/>
        <v>0</v>
      </c>
      <c r="AN134" s="93">
        <f t="shared" si="11"/>
        <v>0</v>
      </c>
      <c r="AO134" s="93">
        <f t="shared" si="11"/>
        <v>0</v>
      </c>
      <c r="AP134" s="93">
        <f t="shared" si="11"/>
        <v>0</v>
      </c>
      <c r="AQ134" s="93">
        <f t="shared" si="11"/>
        <v>0</v>
      </c>
      <c r="AR134" s="93">
        <f t="shared" si="11"/>
        <v>0</v>
      </c>
      <c r="AS134" s="93">
        <f t="shared" si="11"/>
        <v>0</v>
      </c>
      <c r="AT134" s="93">
        <f t="shared" si="11"/>
        <v>0</v>
      </c>
      <c r="AU134" s="94"/>
      <c r="AV134" s="98"/>
    </row>
    <row r="135" spans="1:48" s="9" customFormat="1" hidden="1" x14ac:dyDescent="0.2">
      <c r="A135" s="18"/>
      <c r="B135" s="99"/>
      <c r="C135" s="415"/>
      <c r="D135" s="84"/>
      <c r="E135" s="741"/>
      <c r="F135" s="85"/>
      <c r="G135" s="103"/>
      <c r="H135" s="104"/>
      <c r="I135" s="105"/>
      <c r="J135" s="103"/>
      <c r="K135" s="104"/>
      <c r="L135" s="105"/>
      <c r="M135" s="106"/>
      <c r="N135" s="90"/>
      <c r="O135" s="90"/>
      <c r="P135" s="421"/>
      <c r="Q135" s="451"/>
      <c r="R135" s="431"/>
      <c r="S135" s="432"/>
      <c r="T135" s="433"/>
      <c r="U135" s="433"/>
      <c r="V135" s="433"/>
      <c r="W135" s="433"/>
      <c r="X135" s="433"/>
      <c r="Y135" s="433"/>
      <c r="Z135" s="433"/>
      <c r="AA135" s="433"/>
      <c r="AB135" s="433"/>
      <c r="AC135" s="433"/>
      <c r="AD135" s="433"/>
      <c r="AE135" s="434"/>
      <c r="AF135" s="435"/>
      <c r="AG135" s="415"/>
      <c r="AH135" s="436"/>
      <c r="AI135" s="432"/>
      <c r="AJ135" s="433"/>
      <c r="AK135" s="433"/>
      <c r="AL135" s="433"/>
      <c r="AM135" s="433"/>
      <c r="AN135" s="433"/>
      <c r="AO135" s="433"/>
      <c r="AP135" s="433"/>
      <c r="AQ135" s="433"/>
      <c r="AR135" s="433"/>
      <c r="AS135" s="433"/>
      <c r="AT135" s="433"/>
      <c r="AU135" s="434"/>
      <c r="AV135" s="437"/>
    </row>
    <row r="136" spans="1:48" s="9" customFormat="1" hidden="1" x14ac:dyDescent="0.2">
      <c r="A136" s="18"/>
      <c r="B136" s="99"/>
      <c r="C136" s="415"/>
      <c r="D136" s="84"/>
      <c r="E136" s="741"/>
      <c r="F136" s="85"/>
      <c r="G136" s="135"/>
      <c r="H136" s="82"/>
      <c r="I136" s="136"/>
      <c r="J136" s="135"/>
      <c r="K136" s="82"/>
      <c r="L136" s="136"/>
      <c r="M136" s="137"/>
      <c r="N136" s="90"/>
      <c r="O136" s="90"/>
      <c r="P136" s="422"/>
      <c r="Q136" s="451"/>
      <c r="R136" s="438"/>
      <c r="S136" s="439"/>
      <c r="T136" s="440"/>
      <c r="U136" s="440"/>
      <c r="V136" s="440"/>
      <c r="W136" s="440"/>
      <c r="X136" s="440"/>
      <c r="Y136" s="440"/>
      <c r="Z136" s="440"/>
      <c r="AA136" s="440"/>
      <c r="AB136" s="440"/>
      <c r="AC136" s="440"/>
      <c r="AD136" s="440"/>
      <c r="AE136" s="439"/>
      <c r="AF136" s="441"/>
      <c r="AG136" s="416"/>
      <c r="AH136" s="442"/>
      <c r="AI136" s="439"/>
      <c r="AJ136" s="440"/>
      <c r="AK136" s="440"/>
      <c r="AL136" s="440"/>
      <c r="AM136" s="440"/>
      <c r="AN136" s="440"/>
      <c r="AO136" s="440"/>
      <c r="AP136" s="440"/>
      <c r="AQ136" s="440"/>
      <c r="AR136" s="440"/>
      <c r="AS136" s="440"/>
      <c r="AT136" s="440"/>
      <c r="AU136" s="439"/>
      <c r="AV136" s="443"/>
    </row>
    <row r="137" spans="1:48" s="9" customFormat="1" ht="13.5" hidden="1" thickBot="1" x14ac:dyDescent="0.25">
      <c r="A137" s="18"/>
      <c r="B137" s="108"/>
      <c r="C137" s="417"/>
      <c r="D137" s="109"/>
      <c r="E137" s="743"/>
      <c r="F137" s="110"/>
      <c r="G137" s="111"/>
      <c r="H137" s="112"/>
      <c r="I137" s="113"/>
      <c r="J137" s="111"/>
      <c r="K137" s="112"/>
      <c r="L137" s="113"/>
      <c r="M137" s="114"/>
      <c r="N137" s="115"/>
      <c r="O137" s="115"/>
      <c r="P137" s="423"/>
      <c r="Q137" s="452"/>
      <c r="R137" s="444"/>
      <c r="S137" s="445"/>
      <c r="T137" s="446"/>
      <c r="U137" s="446"/>
      <c r="V137" s="446"/>
      <c r="W137" s="446"/>
      <c r="X137" s="446"/>
      <c r="Y137" s="446"/>
      <c r="Z137" s="446"/>
      <c r="AA137" s="446"/>
      <c r="AB137" s="446"/>
      <c r="AC137" s="446"/>
      <c r="AD137" s="446"/>
      <c r="AE137" s="447"/>
      <c r="AF137" s="448"/>
      <c r="AG137" s="415"/>
      <c r="AH137" s="449"/>
      <c r="AI137" s="445"/>
      <c r="AJ137" s="446"/>
      <c r="AK137" s="446"/>
      <c r="AL137" s="446"/>
      <c r="AM137" s="446"/>
      <c r="AN137" s="446"/>
      <c r="AO137" s="446"/>
      <c r="AP137" s="446"/>
      <c r="AQ137" s="446"/>
      <c r="AR137" s="446"/>
      <c r="AS137" s="446"/>
      <c r="AT137" s="446"/>
      <c r="AU137" s="447"/>
      <c r="AV137" s="450"/>
    </row>
    <row r="138" spans="1:48" s="9" customFormat="1" ht="13.5" hidden="1" thickBot="1" x14ac:dyDescent="0.25">
      <c r="A138" s="18"/>
      <c r="B138" s="133"/>
      <c r="C138" s="415"/>
      <c r="D138" s="118"/>
      <c r="E138" s="744"/>
      <c r="F138" s="120"/>
      <c r="G138" s="121"/>
      <c r="H138" s="117"/>
      <c r="I138" s="122"/>
      <c r="J138" s="121"/>
      <c r="K138" s="117"/>
      <c r="L138" s="122"/>
      <c r="M138" s="123"/>
      <c r="N138" s="124"/>
      <c r="O138" s="124"/>
      <c r="P138" s="123"/>
      <c r="Q138" s="125"/>
      <c r="R138" s="126"/>
      <c r="S138" s="127"/>
      <c r="T138" s="128"/>
      <c r="U138" s="128"/>
      <c r="V138" s="128"/>
      <c r="W138" s="128"/>
      <c r="X138" s="128"/>
      <c r="Y138" s="128"/>
      <c r="Z138" s="128"/>
      <c r="AA138" s="128"/>
      <c r="AB138" s="128"/>
      <c r="AC138" s="128"/>
      <c r="AD138" s="128"/>
      <c r="AE138" s="129"/>
      <c r="AF138" s="134"/>
      <c r="AG138" s="82"/>
      <c r="AH138" s="131"/>
      <c r="AI138" s="127"/>
      <c r="AJ138" s="128"/>
      <c r="AK138" s="128"/>
      <c r="AL138" s="128"/>
      <c r="AM138" s="128"/>
      <c r="AN138" s="128"/>
      <c r="AO138" s="128"/>
      <c r="AP138" s="128"/>
      <c r="AQ138" s="128"/>
      <c r="AR138" s="128"/>
      <c r="AS138" s="128"/>
      <c r="AT138" s="128"/>
      <c r="AU138" s="129"/>
      <c r="AV138" s="130"/>
    </row>
    <row r="139" spans="1:48" s="9" customFormat="1" ht="13.5" hidden="1" thickBot="1" x14ac:dyDescent="0.25">
      <c r="A139" s="18"/>
      <c r="B139" s="236"/>
      <c r="C139" s="419"/>
      <c r="D139" s="260"/>
      <c r="E139" s="745"/>
      <c r="F139" s="259">
        <v>0</v>
      </c>
      <c r="G139" s="250"/>
      <c r="H139" s="251"/>
      <c r="I139" s="252"/>
      <c r="J139" s="250"/>
      <c r="K139" s="251"/>
      <c r="L139" s="251"/>
      <c r="M139" s="258">
        <v>0</v>
      </c>
      <c r="N139" s="257">
        <v>0</v>
      </c>
      <c r="O139" s="255">
        <v>0</v>
      </c>
      <c r="P139" s="424">
        <f>SUM(M139:O139)</f>
        <v>0</v>
      </c>
      <c r="Q139" s="256">
        <v>0</v>
      </c>
      <c r="R139" s="425" t="s">
        <v>226</v>
      </c>
      <c r="S139" s="426">
        <f>(E139*S140)/12</f>
        <v>0</v>
      </c>
      <c r="T139" s="426">
        <f>(E139*T140)/12</f>
        <v>0</v>
      </c>
      <c r="U139" s="426">
        <f>(E139*U140)/12</f>
        <v>0</v>
      </c>
      <c r="V139" s="426">
        <f>(E139*V140)/12</f>
        <v>0</v>
      </c>
      <c r="W139" s="426">
        <f>(E139*W140)/12</f>
        <v>0</v>
      </c>
      <c r="X139" s="426">
        <f>(E139*X140)/12</f>
        <v>0</v>
      </c>
      <c r="Y139" s="426">
        <f>(E139*Y140)/12</f>
        <v>0</v>
      </c>
      <c r="Z139" s="426">
        <f>(E139*Z140)/12</f>
        <v>0</v>
      </c>
      <c r="AA139" s="426">
        <f>(E139*AA140)/12</f>
        <v>0</v>
      </c>
      <c r="AB139" s="426">
        <f>(E139*AB140)/12</f>
        <v>0</v>
      </c>
      <c r="AC139" s="426">
        <f>(E139*AC140)/12</f>
        <v>0</v>
      </c>
      <c r="AD139" s="426">
        <f>(E139*AD140)/12</f>
        <v>0</v>
      </c>
      <c r="AE139" s="427">
        <f>SUM(S139:AD139)</f>
        <v>0</v>
      </c>
      <c r="AF139" s="428"/>
      <c r="AG139" s="415"/>
      <c r="AH139" s="429" t="s">
        <v>226</v>
      </c>
      <c r="AI139" s="426">
        <f>(E139*AI140)/12</f>
        <v>0</v>
      </c>
      <c r="AJ139" s="426">
        <f>(E139*AJ140)/12</f>
        <v>0</v>
      </c>
      <c r="AK139" s="426">
        <f>(E139*AK140)/12</f>
        <v>0</v>
      </c>
      <c r="AL139" s="426">
        <f>(E139*AL140)/12</f>
        <v>0</v>
      </c>
      <c r="AM139" s="426">
        <f>(E139*AM140)/12</f>
        <v>0</v>
      </c>
      <c r="AN139" s="426">
        <f>(E139*AN140)/12</f>
        <v>0</v>
      </c>
      <c r="AO139" s="426">
        <f>(E139*AO140)/12</f>
        <v>0</v>
      </c>
      <c r="AP139" s="426">
        <f>(E139*AP140)/12</f>
        <v>0</v>
      </c>
      <c r="AQ139" s="426">
        <f>(E139*AQ140)/12</f>
        <v>0</v>
      </c>
      <c r="AR139" s="426">
        <f>(E139*AR140)/12</f>
        <v>0</v>
      </c>
      <c r="AS139" s="426">
        <f>(E139*AS140)/12</f>
        <v>0</v>
      </c>
      <c r="AT139" s="426">
        <f>(E139*AT140)/12</f>
        <v>0</v>
      </c>
      <c r="AU139" s="427">
        <f>SUM(AI139:AT139)</f>
        <v>0</v>
      </c>
      <c r="AV139" s="430"/>
    </row>
    <row r="140" spans="1:48" s="9" customFormat="1" hidden="1" x14ac:dyDescent="0.2">
      <c r="A140" s="18"/>
      <c r="B140" s="83" t="s">
        <v>264</v>
      </c>
      <c r="C140" s="415"/>
      <c r="D140" s="84"/>
      <c r="E140" s="741"/>
      <c r="F140" s="85"/>
      <c r="G140" s="103"/>
      <c r="H140" s="104"/>
      <c r="I140" s="105"/>
      <c r="J140" s="103"/>
      <c r="K140" s="104"/>
      <c r="L140" s="105"/>
      <c r="M140" s="106"/>
      <c r="N140" s="90"/>
      <c r="O140" s="90"/>
      <c r="P140" s="421"/>
      <c r="Q140" s="451"/>
      <c r="R140" s="91" t="s">
        <v>209</v>
      </c>
      <c r="S140" s="92">
        <f>+M139</f>
        <v>0</v>
      </c>
      <c r="T140" s="93">
        <f>S140</f>
        <v>0</v>
      </c>
      <c r="U140" s="93">
        <f t="shared" ref="U140:AD140" si="12">+T140</f>
        <v>0</v>
      </c>
      <c r="V140" s="93">
        <f t="shared" si="12"/>
        <v>0</v>
      </c>
      <c r="W140" s="93">
        <f t="shared" si="12"/>
        <v>0</v>
      </c>
      <c r="X140" s="93">
        <f t="shared" si="12"/>
        <v>0</v>
      </c>
      <c r="Y140" s="93">
        <f t="shared" si="12"/>
        <v>0</v>
      </c>
      <c r="Z140" s="93">
        <f t="shared" si="12"/>
        <v>0</v>
      </c>
      <c r="AA140" s="93">
        <f t="shared" si="12"/>
        <v>0</v>
      </c>
      <c r="AB140" s="93">
        <f t="shared" si="12"/>
        <v>0</v>
      </c>
      <c r="AC140" s="93">
        <f t="shared" si="12"/>
        <v>0</v>
      </c>
      <c r="AD140" s="93">
        <f t="shared" si="12"/>
        <v>0</v>
      </c>
      <c r="AE140" s="94"/>
      <c r="AF140" s="95"/>
      <c r="AG140" s="82"/>
      <c r="AH140" s="96" t="s">
        <v>209</v>
      </c>
      <c r="AI140" s="97">
        <f>+Q139</f>
        <v>0</v>
      </c>
      <c r="AJ140" s="93">
        <f>AI140</f>
        <v>0</v>
      </c>
      <c r="AK140" s="93">
        <f t="shared" ref="AK140:AT140" si="13">+AJ140</f>
        <v>0</v>
      </c>
      <c r="AL140" s="93">
        <f t="shared" si="13"/>
        <v>0</v>
      </c>
      <c r="AM140" s="93">
        <f t="shared" si="13"/>
        <v>0</v>
      </c>
      <c r="AN140" s="93">
        <f t="shared" si="13"/>
        <v>0</v>
      </c>
      <c r="AO140" s="93">
        <f t="shared" si="13"/>
        <v>0</v>
      </c>
      <c r="AP140" s="93">
        <f t="shared" si="13"/>
        <v>0</v>
      </c>
      <c r="AQ140" s="93">
        <f t="shared" si="13"/>
        <v>0</v>
      </c>
      <c r="AR140" s="93">
        <f t="shared" si="13"/>
        <v>0</v>
      </c>
      <c r="AS140" s="93">
        <f t="shared" si="13"/>
        <v>0</v>
      </c>
      <c r="AT140" s="93">
        <f t="shared" si="13"/>
        <v>0</v>
      </c>
      <c r="AU140" s="94"/>
      <c r="AV140" s="98"/>
    </row>
    <row r="141" spans="1:48" s="9" customFormat="1" hidden="1" x14ac:dyDescent="0.2">
      <c r="A141" s="18"/>
      <c r="B141" s="99"/>
      <c r="C141" s="415"/>
      <c r="D141" s="84"/>
      <c r="E141" s="741"/>
      <c r="F141" s="85"/>
      <c r="G141" s="103"/>
      <c r="H141" s="104"/>
      <c r="I141" s="105"/>
      <c r="J141" s="103"/>
      <c r="K141" s="104"/>
      <c r="L141" s="105"/>
      <c r="M141" s="106"/>
      <c r="N141" s="90"/>
      <c r="O141" s="90"/>
      <c r="P141" s="421"/>
      <c r="Q141" s="451"/>
      <c r="R141" s="431"/>
      <c r="S141" s="432"/>
      <c r="T141" s="433"/>
      <c r="U141" s="433"/>
      <c r="V141" s="433"/>
      <c r="W141" s="433"/>
      <c r="X141" s="433"/>
      <c r="Y141" s="433"/>
      <c r="Z141" s="433"/>
      <c r="AA141" s="433"/>
      <c r="AB141" s="433"/>
      <c r="AC141" s="433"/>
      <c r="AD141" s="433"/>
      <c r="AE141" s="434"/>
      <c r="AF141" s="435"/>
      <c r="AG141" s="415"/>
      <c r="AH141" s="436"/>
      <c r="AI141" s="432"/>
      <c r="AJ141" s="433"/>
      <c r="AK141" s="433"/>
      <c r="AL141" s="433"/>
      <c r="AM141" s="433"/>
      <c r="AN141" s="433"/>
      <c r="AO141" s="433"/>
      <c r="AP141" s="433"/>
      <c r="AQ141" s="433"/>
      <c r="AR141" s="433"/>
      <c r="AS141" s="433"/>
      <c r="AT141" s="433"/>
      <c r="AU141" s="434"/>
      <c r="AV141" s="437"/>
    </row>
    <row r="142" spans="1:48" s="9" customFormat="1" hidden="1" x14ac:dyDescent="0.2">
      <c r="A142" s="18"/>
      <c r="B142" s="99"/>
      <c r="C142" s="415"/>
      <c r="D142" s="84"/>
      <c r="E142" s="741"/>
      <c r="F142" s="85"/>
      <c r="G142" s="135"/>
      <c r="H142" s="82"/>
      <c r="I142" s="136"/>
      <c r="J142" s="135"/>
      <c r="K142" s="82"/>
      <c r="L142" s="136"/>
      <c r="M142" s="137"/>
      <c r="N142" s="90"/>
      <c r="O142" s="90"/>
      <c r="P142" s="422"/>
      <c r="Q142" s="451"/>
      <c r="R142" s="438"/>
      <c r="S142" s="439"/>
      <c r="T142" s="440"/>
      <c r="U142" s="440"/>
      <c r="V142" s="440"/>
      <c r="W142" s="440"/>
      <c r="X142" s="440"/>
      <c r="Y142" s="440"/>
      <c r="Z142" s="440"/>
      <c r="AA142" s="440"/>
      <c r="AB142" s="440"/>
      <c r="AC142" s="440"/>
      <c r="AD142" s="440"/>
      <c r="AE142" s="439"/>
      <c r="AF142" s="441"/>
      <c r="AG142" s="416"/>
      <c r="AH142" s="442"/>
      <c r="AI142" s="439"/>
      <c r="AJ142" s="440"/>
      <c r="AK142" s="440"/>
      <c r="AL142" s="440"/>
      <c r="AM142" s="440"/>
      <c r="AN142" s="440"/>
      <c r="AO142" s="440"/>
      <c r="AP142" s="440"/>
      <c r="AQ142" s="440"/>
      <c r="AR142" s="440"/>
      <c r="AS142" s="440"/>
      <c r="AT142" s="440"/>
      <c r="AU142" s="439"/>
      <c r="AV142" s="443"/>
    </row>
    <row r="143" spans="1:48" s="9" customFormat="1" ht="13.5" hidden="1" thickBot="1" x14ac:dyDescent="0.25">
      <c r="A143" s="18"/>
      <c r="B143" s="108"/>
      <c r="C143" s="417"/>
      <c r="D143" s="109"/>
      <c r="E143" s="743"/>
      <c r="F143" s="110"/>
      <c r="G143" s="111"/>
      <c r="H143" s="112"/>
      <c r="I143" s="113"/>
      <c r="J143" s="111"/>
      <c r="K143" s="112"/>
      <c r="L143" s="113"/>
      <c r="M143" s="114"/>
      <c r="N143" s="115"/>
      <c r="O143" s="115"/>
      <c r="P143" s="423"/>
      <c r="Q143" s="452"/>
      <c r="R143" s="444"/>
      <c r="S143" s="445"/>
      <c r="T143" s="446"/>
      <c r="U143" s="446"/>
      <c r="V143" s="446"/>
      <c r="W143" s="446"/>
      <c r="X143" s="446"/>
      <c r="Y143" s="446"/>
      <c r="Z143" s="446"/>
      <c r="AA143" s="446"/>
      <c r="AB143" s="446"/>
      <c r="AC143" s="446"/>
      <c r="AD143" s="446"/>
      <c r="AE143" s="447"/>
      <c r="AF143" s="448"/>
      <c r="AG143" s="415"/>
      <c r="AH143" s="449"/>
      <c r="AI143" s="445"/>
      <c r="AJ143" s="446"/>
      <c r="AK143" s="446"/>
      <c r="AL143" s="446"/>
      <c r="AM143" s="446"/>
      <c r="AN143" s="446"/>
      <c r="AO143" s="446"/>
      <c r="AP143" s="446"/>
      <c r="AQ143" s="446"/>
      <c r="AR143" s="446"/>
      <c r="AS143" s="446"/>
      <c r="AT143" s="446"/>
      <c r="AU143" s="447"/>
      <c r="AV143" s="450"/>
    </row>
    <row r="144" spans="1:48" s="9" customFormat="1" ht="13.5" hidden="1" thickBot="1" x14ac:dyDescent="0.25">
      <c r="A144" s="18"/>
      <c r="B144" s="133"/>
      <c r="C144" s="415"/>
      <c r="D144" s="118"/>
      <c r="E144" s="744"/>
      <c r="F144" s="120"/>
      <c r="G144" s="121"/>
      <c r="H144" s="117"/>
      <c r="I144" s="122"/>
      <c r="J144" s="121"/>
      <c r="K144" s="117"/>
      <c r="L144" s="122"/>
      <c r="M144" s="123"/>
      <c r="N144" s="124"/>
      <c r="O144" s="124"/>
      <c r="P144" s="123"/>
      <c r="Q144" s="125"/>
      <c r="R144" s="126"/>
      <c r="S144" s="127"/>
      <c r="T144" s="128"/>
      <c r="U144" s="128"/>
      <c r="V144" s="128"/>
      <c r="W144" s="128"/>
      <c r="X144" s="128"/>
      <c r="Y144" s="128"/>
      <c r="Z144" s="128"/>
      <c r="AA144" s="128"/>
      <c r="AB144" s="128"/>
      <c r="AC144" s="128"/>
      <c r="AD144" s="128"/>
      <c r="AE144" s="129"/>
      <c r="AF144" s="134"/>
      <c r="AG144" s="82"/>
      <c r="AH144" s="131"/>
      <c r="AI144" s="127"/>
      <c r="AJ144" s="128"/>
      <c r="AK144" s="128"/>
      <c r="AL144" s="128"/>
      <c r="AM144" s="128"/>
      <c r="AN144" s="128"/>
      <c r="AO144" s="128"/>
      <c r="AP144" s="128"/>
      <c r="AQ144" s="128"/>
      <c r="AR144" s="128"/>
      <c r="AS144" s="128"/>
      <c r="AT144" s="128"/>
      <c r="AU144" s="129"/>
      <c r="AV144" s="130"/>
    </row>
    <row r="145" spans="1:48" s="9" customFormat="1" ht="13.5" hidden="1" thickBot="1" x14ac:dyDescent="0.25">
      <c r="A145" s="18"/>
      <c r="B145" s="236"/>
      <c r="C145" s="419"/>
      <c r="D145" s="260"/>
      <c r="E145" s="745"/>
      <c r="F145" s="259">
        <v>0</v>
      </c>
      <c r="G145" s="250"/>
      <c r="H145" s="251"/>
      <c r="I145" s="252"/>
      <c r="J145" s="250"/>
      <c r="K145" s="251"/>
      <c r="L145" s="251"/>
      <c r="M145" s="258">
        <v>0</v>
      </c>
      <c r="N145" s="257">
        <v>0</v>
      </c>
      <c r="O145" s="255">
        <v>0</v>
      </c>
      <c r="P145" s="424">
        <f>SUM(M145:O145)</f>
        <v>0</v>
      </c>
      <c r="Q145" s="256">
        <v>0</v>
      </c>
      <c r="R145" s="425" t="s">
        <v>226</v>
      </c>
      <c r="S145" s="426">
        <f>(E145*S146)/12</f>
        <v>0</v>
      </c>
      <c r="T145" s="426">
        <f>(E145*T146)/12</f>
        <v>0</v>
      </c>
      <c r="U145" s="426">
        <f>(E145*U146)/12</f>
        <v>0</v>
      </c>
      <c r="V145" s="426">
        <f>(E145*V146)/12</f>
        <v>0</v>
      </c>
      <c r="W145" s="426">
        <f>(E145*W146)/12</f>
        <v>0</v>
      </c>
      <c r="X145" s="426">
        <f>(E145*X146)/12</f>
        <v>0</v>
      </c>
      <c r="Y145" s="426">
        <f>(E145*Y146)/12</f>
        <v>0</v>
      </c>
      <c r="Z145" s="426">
        <f>(E145*Z146)/12</f>
        <v>0</v>
      </c>
      <c r="AA145" s="426">
        <f>(E145*AA146)/12</f>
        <v>0</v>
      </c>
      <c r="AB145" s="426">
        <f>(E145*AB146)/12</f>
        <v>0</v>
      </c>
      <c r="AC145" s="426">
        <f>(E145*AC146)/12</f>
        <v>0</v>
      </c>
      <c r="AD145" s="426">
        <f>(E145*AD146)/12</f>
        <v>0</v>
      </c>
      <c r="AE145" s="427">
        <f>SUM(S145:AD145)</f>
        <v>0</v>
      </c>
      <c r="AF145" s="428"/>
      <c r="AG145" s="415"/>
      <c r="AH145" s="429" t="s">
        <v>226</v>
      </c>
      <c r="AI145" s="426">
        <f>(E145*AI146)/12</f>
        <v>0</v>
      </c>
      <c r="AJ145" s="426">
        <f>(E145*AJ146)/12</f>
        <v>0</v>
      </c>
      <c r="AK145" s="426">
        <f>(E145*AK146)/12</f>
        <v>0</v>
      </c>
      <c r="AL145" s="426">
        <f>(E145*AL146)/12</f>
        <v>0</v>
      </c>
      <c r="AM145" s="426">
        <f>(E145*AM146)/12</f>
        <v>0</v>
      </c>
      <c r="AN145" s="426">
        <f>(E145*AN146)/12</f>
        <v>0</v>
      </c>
      <c r="AO145" s="426">
        <f>(E145*AO146)/12</f>
        <v>0</v>
      </c>
      <c r="AP145" s="426">
        <f>(E145*AP146)/12</f>
        <v>0</v>
      </c>
      <c r="AQ145" s="426">
        <f>(E145*AQ146)/12</f>
        <v>0</v>
      </c>
      <c r="AR145" s="426">
        <f>(E145*AR146)/12</f>
        <v>0</v>
      </c>
      <c r="AS145" s="426">
        <f>(E145*AS146)/12</f>
        <v>0</v>
      </c>
      <c r="AT145" s="426">
        <f>(E145*AT146)/12</f>
        <v>0</v>
      </c>
      <c r="AU145" s="427">
        <f>SUM(AI145:AT145)</f>
        <v>0</v>
      </c>
      <c r="AV145" s="430"/>
    </row>
    <row r="146" spans="1:48" s="9" customFormat="1" hidden="1" x14ac:dyDescent="0.2">
      <c r="A146" s="18"/>
      <c r="B146" s="83" t="s">
        <v>264</v>
      </c>
      <c r="C146" s="415"/>
      <c r="D146" s="84"/>
      <c r="E146" s="741"/>
      <c r="F146" s="85"/>
      <c r="G146" s="103"/>
      <c r="H146" s="104"/>
      <c r="I146" s="105"/>
      <c r="J146" s="103"/>
      <c r="K146" s="104"/>
      <c r="L146" s="105"/>
      <c r="M146" s="106"/>
      <c r="N146" s="90"/>
      <c r="O146" s="90"/>
      <c r="P146" s="421"/>
      <c r="Q146" s="451"/>
      <c r="R146" s="91" t="s">
        <v>209</v>
      </c>
      <c r="S146" s="92">
        <f>+M145</f>
        <v>0</v>
      </c>
      <c r="T146" s="93">
        <f>S146</f>
        <v>0</v>
      </c>
      <c r="U146" s="93">
        <f t="shared" ref="U146:AD146" si="14">+T146</f>
        <v>0</v>
      </c>
      <c r="V146" s="93">
        <f t="shared" si="14"/>
        <v>0</v>
      </c>
      <c r="W146" s="93">
        <f t="shared" si="14"/>
        <v>0</v>
      </c>
      <c r="X146" s="93">
        <f t="shared" si="14"/>
        <v>0</v>
      </c>
      <c r="Y146" s="93">
        <f t="shared" si="14"/>
        <v>0</v>
      </c>
      <c r="Z146" s="93">
        <f t="shared" si="14"/>
        <v>0</v>
      </c>
      <c r="AA146" s="93">
        <f t="shared" si="14"/>
        <v>0</v>
      </c>
      <c r="AB146" s="93">
        <f t="shared" si="14"/>
        <v>0</v>
      </c>
      <c r="AC146" s="93">
        <f t="shared" si="14"/>
        <v>0</v>
      </c>
      <c r="AD146" s="93">
        <f t="shared" si="14"/>
        <v>0</v>
      </c>
      <c r="AE146" s="94"/>
      <c r="AF146" s="95"/>
      <c r="AG146" s="82"/>
      <c r="AH146" s="96" t="s">
        <v>209</v>
      </c>
      <c r="AI146" s="97">
        <f>+Q145</f>
        <v>0</v>
      </c>
      <c r="AJ146" s="93">
        <f>AI146</f>
        <v>0</v>
      </c>
      <c r="AK146" s="93">
        <f t="shared" ref="AK146:AT146" si="15">+AJ146</f>
        <v>0</v>
      </c>
      <c r="AL146" s="93">
        <f t="shared" si="15"/>
        <v>0</v>
      </c>
      <c r="AM146" s="93">
        <f t="shared" si="15"/>
        <v>0</v>
      </c>
      <c r="AN146" s="93">
        <f t="shared" si="15"/>
        <v>0</v>
      </c>
      <c r="AO146" s="93">
        <f t="shared" si="15"/>
        <v>0</v>
      </c>
      <c r="AP146" s="93">
        <f t="shared" si="15"/>
        <v>0</v>
      </c>
      <c r="AQ146" s="93">
        <f t="shared" si="15"/>
        <v>0</v>
      </c>
      <c r="AR146" s="93">
        <f t="shared" si="15"/>
        <v>0</v>
      </c>
      <c r="AS146" s="93">
        <f t="shared" si="15"/>
        <v>0</v>
      </c>
      <c r="AT146" s="93">
        <f t="shared" si="15"/>
        <v>0</v>
      </c>
      <c r="AU146" s="94"/>
      <c r="AV146" s="98"/>
    </row>
    <row r="147" spans="1:48" s="9" customFormat="1" hidden="1" x14ac:dyDescent="0.2">
      <c r="A147" s="18"/>
      <c r="B147" s="99"/>
      <c r="C147" s="415"/>
      <c r="D147" s="84"/>
      <c r="E147" s="741"/>
      <c r="F147" s="85"/>
      <c r="G147" s="103"/>
      <c r="H147" s="104"/>
      <c r="I147" s="105"/>
      <c r="J147" s="103"/>
      <c r="K147" s="104"/>
      <c r="L147" s="105"/>
      <c r="M147" s="106"/>
      <c r="N147" s="90"/>
      <c r="O147" s="90"/>
      <c r="P147" s="421"/>
      <c r="Q147" s="451"/>
      <c r="R147" s="431"/>
      <c r="S147" s="432"/>
      <c r="T147" s="433"/>
      <c r="U147" s="433"/>
      <c r="V147" s="433"/>
      <c r="W147" s="433"/>
      <c r="X147" s="433"/>
      <c r="Y147" s="433"/>
      <c r="Z147" s="433"/>
      <c r="AA147" s="433"/>
      <c r="AB147" s="433"/>
      <c r="AC147" s="433"/>
      <c r="AD147" s="433"/>
      <c r="AE147" s="434"/>
      <c r="AF147" s="435"/>
      <c r="AG147" s="415"/>
      <c r="AH147" s="436"/>
      <c r="AI147" s="432"/>
      <c r="AJ147" s="433"/>
      <c r="AK147" s="433"/>
      <c r="AL147" s="433"/>
      <c r="AM147" s="433"/>
      <c r="AN147" s="433"/>
      <c r="AO147" s="433"/>
      <c r="AP147" s="433"/>
      <c r="AQ147" s="433"/>
      <c r="AR147" s="433"/>
      <c r="AS147" s="433"/>
      <c r="AT147" s="433"/>
      <c r="AU147" s="434"/>
      <c r="AV147" s="437"/>
    </row>
    <row r="148" spans="1:48" s="9" customFormat="1" hidden="1" x14ac:dyDescent="0.2">
      <c r="A148" s="18"/>
      <c r="B148" s="99"/>
      <c r="C148" s="415"/>
      <c r="D148" s="84"/>
      <c r="E148" s="741"/>
      <c r="F148" s="85"/>
      <c r="G148" s="135"/>
      <c r="H148" s="82"/>
      <c r="I148" s="136"/>
      <c r="J148" s="135"/>
      <c r="K148" s="82"/>
      <c r="L148" s="136"/>
      <c r="M148" s="137"/>
      <c r="N148" s="90"/>
      <c r="O148" s="90"/>
      <c r="P148" s="422"/>
      <c r="Q148" s="451"/>
      <c r="R148" s="438"/>
      <c r="S148" s="439"/>
      <c r="T148" s="440"/>
      <c r="U148" s="440"/>
      <c r="V148" s="440"/>
      <c r="W148" s="440"/>
      <c r="X148" s="440"/>
      <c r="Y148" s="440"/>
      <c r="Z148" s="440"/>
      <c r="AA148" s="440"/>
      <c r="AB148" s="440"/>
      <c r="AC148" s="440"/>
      <c r="AD148" s="440"/>
      <c r="AE148" s="439"/>
      <c r="AF148" s="441"/>
      <c r="AG148" s="416"/>
      <c r="AH148" s="442"/>
      <c r="AI148" s="439"/>
      <c r="AJ148" s="440"/>
      <c r="AK148" s="440"/>
      <c r="AL148" s="440"/>
      <c r="AM148" s="440"/>
      <c r="AN148" s="440"/>
      <c r="AO148" s="440"/>
      <c r="AP148" s="440"/>
      <c r="AQ148" s="440"/>
      <c r="AR148" s="440"/>
      <c r="AS148" s="440"/>
      <c r="AT148" s="440"/>
      <c r="AU148" s="439"/>
      <c r="AV148" s="443"/>
    </row>
    <row r="149" spans="1:48" s="9" customFormat="1" ht="13.5" hidden="1" thickBot="1" x14ac:dyDescent="0.25">
      <c r="A149" s="18"/>
      <c r="B149" s="108"/>
      <c r="C149" s="417"/>
      <c r="D149" s="109"/>
      <c r="E149" s="743"/>
      <c r="F149" s="110"/>
      <c r="G149" s="111"/>
      <c r="H149" s="112"/>
      <c r="I149" s="113"/>
      <c r="J149" s="111"/>
      <c r="K149" s="112"/>
      <c r="L149" s="113"/>
      <c r="M149" s="114"/>
      <c r="N149" s="115"/>
      <c r="O149" s="115"/>
      <c r="P149" s="423"/>
      <c r="Q149" s="452"/>
      <c r="R149" s="444"/>
      <c r="S149" s="445"/>
      <c r="T149" s="446"/>
      <c r="U149" s="446"/>
      <c r="V149" s="446"/>
      <c r="W149" s="446"/>
      <c r="X149" s="446"/>
      <c r="Y149" s="446"/>
      <c r="Z149" s="446"/>
      <c r="AA149" s="446"/>
      <c r="AB149" s="446"/>
      <c r="AC149" s="446"/>
      <c r="AD149" s="446"/>
      <c r="AE149" s="447"/>
      <c r="AF149" s="448"/>
      <c r="AG149" s="415"/>
      <c r="AH149" s="449"/>
      <c r="AI149" s="445"/>
      <c r="AJ149" s="446"/>
      <c r="AK149" s="446"/>
      <c r="AL149" s="446"/>
      <c r="AM149" s="446"/>
      <c r="AN149" s="446"/>
      <c r="AO149" s="446"/>
      <c r="AP149" s="446"/>
      <c r="AQ149" s="446"/>
      <c r="AR149" s="446"/>
      <c r="AS149" s="446"/>
      <c r="AT149" s="446"/>
      <c r="AU149" s="447"/>
      <c r="AV149" s="450"/>
    </row>
    <row r="150" spans="1:48" s="9" customFormat="1" ht="13.5" hidden="1" thickBot="1" x14ac:dyDescent="0.25">
      <c r="A150" s="18"/>
      <c r="B150" s="133"/>
      <c r="C150" s="415"/>
      <c r="D150" s="118"/>
      <c r="E150" s="744"/>
      <c r="F150" s="120"/>
      <c r="G150" s="121"/>
      <c r="H150" s="117"/>
      <c r="I150" s="122"/>
      <c r="J150" s="121"/>
      <c r="K150" s="117"/>
      <c r="L150" s="122"/>
      <c r="M150" s="123"/>
      <c r="N150" s="124"/>
      <c r="O150" s="124"/>
      <c r="P150" s="123"/>
      <c r="Q150" s="125"/>
      <c r="R150" s="126"/>
      <c r="S150" s="127"/>
      <c r="T150" s="128"/>
      <c r="U150" s="128"/>
      <c r="V150" s="128"/>
      <c r="W150" s="128"/>
      <c r="X150" s="128"/>
      <c r="Y150" s="128"/>
      <c r="Z150" s="128"/>
      <c r="AA150" s="128"/>
      <c r="AB150" s="128"/>
      <c r="AC150" s="128"/>
      <c r="AD150" s="128"/>
      <c r="AE150" s="129"/>
      <c r="AF150" s="134"/>
      <c r="AG150" s="82"/>
      <c r="AH150" s="131"/>
      <c r="AI150" s="127"/>
      <c r="AJ150" s="128"/>
      <c r="AK150" s="128"/>
      <c r="AL150" s="128"/>
      <c r="AM150" s="128"/>
      <c r="AN150" s="128"/>
      <c r="AO150" s="128"/>
      <c r="AP150" s="128"/>
      <c r="AQ150" s="128"/>
      <c r="AR150" s="128"/>
      <c r="AS150" s="128"/>
      <c r="AT150" s="128"/>
      <c r="AU150" s="129"/>
      <c r="AV150" s="130"/>
    </row>
    <row r="151" spans="1:48" s="9" customFormat="1" ht="13.5" hidden="1" thickBot="1" x14ac:dyDescent="0.25">
      <c r="A151" s="18"/>
      <c r="B151" s="236"/>
      <c r="C151" s="419"/>
      <c r="D151" s="260"/>
      <c r="E151" s="745"/>
      <c r="F151" s="259">
        <v>0</v>
      </c>
      <c r="G151" s="250"/>
      <c r="H151" s="251"/>
      <c r="I151" s="252"/>
      <c r="J151" s="250"/>
      <c r="K151" s="251"/>
      <c r="L151" s="251"/>
      <c r="M151" s="258">
        <v>0</v>
      </c>
      <c r="N151" s="257">
        <v>0</v>
      </c>
      <c r="O151" s="255">
        <v>0</v>
      </c>
      <c r="P151" s="424">
        <f>SUM(M151:O151)</f>
        <v>0</v>
      </c>
      <c r="Q151" s="256">
        <v>0</v>
      </c>
      <c r="R151" s="425" t="s">
        <v>226</v>
      </c>
      <c r="S151" s="426">
        <f>(E151*S152)/12</f>
        <v>0</v>
      </c>
      <c r="T151" s="426">
        <f>(E151*T152)/12</f>
        <v>0</v>
      </c>
      <c r="U151" s="426">
        <f>(E151*U152)/12</f>
        <v>0</v>
      </c>
      <c r="V151" s="426">
        <f>(E151*V152)/12</f>
        <v>0</v>
      </c>
      <c r="W151" s="426">
        <f>(E151*W152)/12</f>
        <v>0</v>
      </c>
      <c r="X151" s="426">
        <f>(E151*X152)/12</f>
        <v>0</v>
      </c>
      <c r="Y151" s="426">
        <f>(E151*Y152)/12</f>
        <v>0</v>
      </c>
      <c r="Z151" s="426">
        <f>(E151*Z152)/12</f>
        <v>0</v>
      </c>
      <c r="AA151" s="426">
        <f>(E151*AA152)/12</f>
        <v>0</v>
      </c>
      <c r="AB151" s="426">
        <f>(E151*AB152)/12</f>
        <v>0</v>
      </c>
      <c r="AC151" s="426">
        <f>(E151*AC152)/12</f>
        <v>0</v>
      </c>
      <c r="AD151" s="426">
        <f>(E151*AD152)/12</f>
        <v>0</v>
      </c>
      <c r="AE151" s="427">
        <f>SUM(S151:AD151)</f>
        <v>0</v>
      </c>
      <c r="AF151" s="428"/>
      <c r="AG151" s="415"/>
      <c r="AH151" s="429" t="s">
        <v>226</v>
      </c>
      <c r="AI151" s="426">
        <f>(E151*AI152)/12</f>
        <v>0</v>
      </c>
      <c r="AJ151" s="426">
        <f>(E151*AJ152)/12</f>
        <v>0</v>
      </c>
      <c r="AK151" s="426">
        <f>(E151*AK152)/12</f>
        <v>0</v>
      </c>
      <c r="AL151" s="426">
        <f>(E151*AL152)/12</f>
        <v>0</v>
      </c>
      <c r="AM151" s="426">
        <f>(E151*AM152)/12</f>
        <v>0</v>
      </c>
      <c r="AN151" s="426">
        <f>(E151*AN152)/12</f>
        <v>0</v>
      </c>
      <c r="AO151" s="426">
        <f>(E151*AO152)/12</f>
        <v>0</v>
      </c>
      <c r="AP151" s="426">
        <f>(E151*AP152)/12</f>
        <v>0</v>
      </c>
      <c r="AQ151" s="426">
        <f>(E151*AQ152)/12</f>
        <v>0</v>
      </c>
      <c r="AR151" s="426">
        <f>(E151*AR152)/12</f>
        <v>0</v>
      </c>
      <c r="AS151" s="426">
        <f>(E151*AS152)/12</f>
        <v>0</v>
      </c>
      <c r="AT151" s="426">
        <f>(E151*AT152)/12</f>
        <v>0</v>
      </c>
      <c r="AU151" s="427">
        <f>SUM(AI151:AT151)</f>
        <v>0</v>
      </c>
      <c r="AV151" s="430"/>
    </row>
    <row r="152" spans="1:48" s="9" customFormat="1" hidden="1" x14ac:dyDescent="0.2">
      <c r="A152" s="18"/>
      <c r="B152" s="83" t="s">
        <v>264</v>
      </c>
      <c r="C152" s="415"/>
      <c r="D152" s="84"/>
      <c r="E152" s="741"/>
      <c r="F152" s="85"/>
      <c r="G152" s="103"/>
      <c r="H152" s="104"/>
      <c r="I152" s="105"/>
      <c r="J152" s="103"/>
      <c r="K152" s="104"/>
      <c r="L152" s="105"/>
      <c r="M152" s="106"/>
      <c r="N152" s="90"/>
      <c r="O152" s="90"/>
      <c r="P152" s="421"/>
      <c r="Q152" s="451"/>
      <c r="R152" s="91" t="s">
        <v>209</v>
      </c>
      <c r="S152" s="92">
        <f>+M151</f>
        <v>0</v>
      </c>
      <c r="T152" s="93">
        <f>S152</f>
        <v>0</v>
      </c>
      <c r="U152" s="93">
        <f t="shared" ref="U152:AD152" si="16">+T152</f>
        <v>0</v>
      </c>
      <c r="V152" s="93">
        <f t="shared" si="16"/>
        <v>0</v>
      </c>
      <c r="W152" s="93">
        <f t="shared" si="16"/>
        <v>0</v>
      </c>
      <c r="X152" s="93">
        <f t="shared" si="16"/>
        <v>0</v>
      </c>
      <c r="Y152" s="93">
        <f t="shared" si="16"/>
        <v>0</v>
      </c>
      <c r="Z152" s="93">
        <f t="shared" si="16"/>
        <v>0</v>
      </c>
      <c r="AA152" s="93">
        <f t="shared" si="16"/>
        <v>0</v>
      </c>
      <c r="AB152" s="93">
        <f t="shared" si="16"/>
        <v>0</v>
      </c>
      <c r="AC152" s="93">
        <f t="shared" si="16"/>
        <v>0</v>
      </c>
      <c r="AD152" s="93">
        <f t="shared" si="16"/>
        <v>0</v>
      </c>
      <c r="AE152" s="94"/>
      <c r="AF152" s="95"/>
      <c r="AG152" s="82"/>
      <c r="AH152" s="96" t="s">
        <v>209</v>
      </c>
      <c r="AI152" s="97">
        <f>+Q151</f>
        <v>0</v>
      </c>
      <c r="AJ152" s="93">
        <f>AI152</f>
        <v>0</v>
      </c>
      <c r="AK152" s="93">
        <f t="shared" ref="AK152:AT152" si="17">+AJ152</f>
        <v>0</v>
      </c>
      <c r="AL152" s="93">
        <f t="shared" si="17"/>
        <v>0</v>
      </c>
      <c r="AM152" s="93">
        <f t="shared" si="17"/>
        <v>0</v>
      </c>
      <c r="AN152" s="93">
        <f t="shared" si="17"/>
        <v>0</v>
      </c>
      <c r="AO152" s="93">
        <f t="shared" si="17"/>
        <v>0</v>
      </c>
      <c r="AP152" s="93">
        <f t="shared" si="17"/>
        <v>0</v>
      </c>
      <c r="AQ152" s="93">
        <f t="shared" si="17"/>
        <v>0</v>
      </c>
      <c r="AR152" s="93">
        <f t="shared" si="17"/>
        <v>0</v>
      </c>
      <c r="AS152" s="93">
        <f t="shared" si="17"/>
        <v>0</v>
      </c>
      <c r="AT152" s="93">
        <f t="shared" si="17"/>
        <v>0</v>
      </c>
      <c r="AU152" s="94"/>
      <c r="AV152" s="98"/>
    </row>
    <row r="153" spans="1:48" s="9" customFormat="1" hidden="1" x14ac:dyDescent="0.2">
      <c r="A153" s="18"/>
      <c r="B153" s="99"/>
      <c r="C153" s="415"/>
      <c r="D153" s="84"/>
      <c r="E153" s="741"/>
      <c r="F153" s="85"/>
      <c r="G153" s="103"/>
      <c r="H153" s="104"/>
      <c r="I153" s="105"/>
      <c r="J153" s="103"/>
      <c r="K153" s="104"/>
      <c r="L153" s="105"/>
      <c r="M153" s="106"/>
      <c r="N153" s="90"/>
      <c r="O153" s="90"/>
      <c r="P153" s="421"/>
      <c r="Q153" s="451"/>
      <c r="R153" s="431"/>
      <c r="S153" s="432"/>
      <c r="T153" s="433"/>
      <c r="U153" s="433"/>
      <c r="V153" s="433"/>
      <c r="W153" s="433"/>
      <c r="X153" s="433"/>
      <c r="Y153" s="433"/>
      <c r="Z153" s="433"/>
      <c r="AA153" s="433"/>
      <c r="AB153" s="433"/>
      <c r="AC153" s="433"/>
      <c r="AD153" s="433"/>
      <c r="AE153" s="434"/>
      <c r="AF153" s="435"/>
      <c r="AG153" s="415"/>
      <c r="AH153" s="436"/>
      <c r="AI153" s="432"/>
      <c r="AJ153" s="433"/>
      <c r="AK153" s="433"/>
      <c r="AL153" s="433"/>
      <c r="AM153" s="433"/>
      <c r="AN153" s="433"/>
      <c r="AO153" s="433"/>
      <c r="AP153" s="433"/>
      <c r="AQ153" s="433"/>
      <c r="AR153" s="433"/>
      <c r="AS153" s="433"/>
      <c r="AT153" s="433"/>
      <c r="AU153" s="434"/>
      <c r="AV153" s="437"/>
    </row>
    <row r="154" spans="1:48" s="9" customFormat="1" hidden="1" x14ac:dyDescent="0.2">
      <c r="A154" s="18"/>
      <c r="B154" s="99"/>
      <c r="C154" s="415"/>
      <c r="D154" s="84"/>
      <c r="E154" s="741"/>
      <c r="F154" s="85"/>
      <c r="G154" s="135"/>
      <c r="H154" s="82"/>
      <c r="I154" s="136"/>
      <c r="J154" s="135"/>
      <c r="K154" s="82"/>
      <c r="L154" s="136"/>
      <c r="M154" s="137"/>
      <c r="N154" s="90"/>
      <c r="O154" s="90"/>
      <c r="P154" s="422"/>
      <c r="Q154" s="451"/>
      <c r="R154" s="438"/>
      <c r="S154" s="439"/>
      <c r="T154" s="440"/>
      <c r="U154" s="440"/>
      <c r="V154" s="440"/>
      <c r="W154" s="440"/>
      <c r="X154" s="440"/>
      <c r="Y154" s="440"/>
      <c r="Z154" s="440"/>
      <c r="AA154" s="440"/>
      <c r="AB154" s="440"/>
      <c r="AC154" s="440"/>
      <c r="AD154" s="440"/>
      <c r="AE154" s="439"/>
      <c r="AF154" s="441"/>
      <c r="AG154" s="416"/>
      <c r="AH154" s="442"/>
      <c r="AI154" s="439"/>
      <c r="AJ154" s="440"/>
      <c r="AK154" s="440"/>
      <c r="AL154" s="440"/>
      <c r="AM154" s="440"/>
      <c r="AN154" s="440"/>
      <c r="AO154" s="440"/>
      <c r="AP154" s="440"/>
      <c r="AQ154" s="440"/>
      <c r="AR154" s="440"/>
      <c r="AS154" s="440"/>
      <c r="AT154" s="440"/>
      <c r="AU154" s="439"/>
      <c r="AV154" s="443"/>
    </row>
    <row r="155" spans="1:48" s="9" customFormat="1" ht="13.5" hidden="1" thickBot="1" x14ac:dyDescent="0.25">
      <c r="A155" s="18"/>
      <c r="B155" s="108"/>
      <c r="C155" s="417"/>
      <c r="D155" s="109"/>
      <c r="E155" s="743"/>
      <c r="F155" s="110"/>
      <c r="G155" s="111"/>
      <c r="H155" s="112"/>
      <c r="I155" s="113"/>
      <c r="J155" s="111"/>
      <c r="K155" s="112"/>
      <c r="L155" s="113"/>
      <c r="M155" s="114"/>
      <c r="N155" s="115"/>
      <c r="O155" s="115"/>
      <c r="P155" s="423"/>
      <c r="Q155" s="452"/>
      <c r="R155" s="444"/>
      <c r="S155" s="445"/>
      <c r="T155" s="446"/>
      <c r="U155" s="446"/>
      <c r="V155" s="446"/>
      <c r="W155" s="446"/>
      <c r="X155" s="446"/>
      <c r="Y155" s="446"/>
      <c r="Z155" s="446"/>
      <c r="AA155" s="446"/>
      <c r="AB155" s="446"/>
      <c r="AC155" s="446"/>
      <c r="AD155" s="446"/>
      <c r="AE155" s="447"/>
      <c r="AF155" s="448"/>
      <c r="AG155" s="415"/>
      <c r="AH155" s="449"/>
      <c r="AI155" s="445"/>
      <c r="AJ155" s="446"/>
      <c r="AK155" s="446"/>
      <c r="AL155" s="446"/>
      <c r="AM155" s="446"/>
      <c r="AN155" s="446"/>
      <c r="AO155" s="446"/>
      <c r="AP155" s="446"/>
      <c r="AQ155" s="446"/>
      <c r="AR155" s="446"/>
      <c r="AS155" s="446"/>
      <c r="AT155" s="446"/>
      <c r="AU155" s="447"/>
      <c r="AV155" s="450"/>
    </row>
    <row r="156" spans="1:48" s="9" customFormat="1" ht="13.5" hidden="1" thickBot="1" x14ac:dyDescent="0.25">
      <c r="A156" s="18"/>
      <c r="B156" s="133"/>
      <c r="C156" s="415"/>
      <c r="D156" s="118"/>
      <c r="E156" s="744"/>
      <c r="F156" s="120"/>
      <c r="G156" s="121"/>
      <c r="H156" s="117"/>
      <c r="I156" s="122"/>
      <c r="J156" s="121"/>
      <c r="K156" s="117"/>
      <c r="L156" s="122"/>
      <c r="M156" s="123"/>
      <c r="N156" s="124"/>
      <c r="O156" s="124"/>
      <c r="P156" s="123"/>
      <c r="Q156" s="125"/>
      <c r="R156" s="126"/>
      <c r="S156" s="127"/>
      <c r="T156" s="128"/>
      <c r="U156" s="128"/>
      <c r="V156" s="128"/>
      <c r="W156" s="128"/>
      <c r="X156" s="128"/>
      <c r="Y156" s="128"/>
      <c r="Z156" s="128"/>
      <c r="AA156" s="128"/>
      <c r="AB156" s="128"/>
      <c r="AC156" s="128"/>
      <c r="AD156" s="128"/>
      <c r="AE156" s="129"/>
      <c r="AF156" s="134"/>
      <c r="AG156" s="82"/>
      <c r="AH156" s="131"/>
      <c r="AI156" s="127"/>
      <c r="AJ156" s="128"/>
      <c r="AK156" s="128"/>
      <c r="AL156" s="128"/>
      <c r="AM156" s="128"/>
      <c r="AN156" s="128"/>
      <c r="AO156" s="128"/>
      <c r="AP156" s="128"/>
      <c r="AQ156" s="128"/>
      <c r="AR156" s="128"/>
      <c r="AS156" s="128"/>
      <c r="AT156" s="128"/>
      <c r="AU156" s="129"/>
      <c r="AV156" s="130"/>
    </row>
    <row r="157" spans="1:48" s="9" customFormat="1" ht="13.5" hidden="1" thickBot="1" x14ac:dyDescent="0.25">
      <c r="A157" s="18"/>
      <c r="B157" s="236"/>
      <c r="C157" s="419"/>
      <c r="D157" s="260"/>
      <c r="E157" s="745"/>
      <c r="F157" s="259">
        <v>0</v>
      </c>
      <c r="G157" s="250"/>
      <c r="H157" s="251"/>
      <c r="I157" s="252"/>
      <c r="J157" s="250"/>
      <c r="K157" s="251"/>
      <c r="L157" s="251"/>
      <c r="M157" s="258">
        <v>0</v>
      </c>
      <c r="N157" s="257">
        <v>0</v>
      </c>
      <c r="O157" s="255">
        <v>0</v>
      </c>
      <c r="P157" s="424">
        <f>SUM(M157:O157)</f>
        <v>0</v>
      </c>
      <c r="Q157" s="256">
        <v>0</v>
      </c>
      <c r="R157" s="425" t="s">
        <v>226</v>
      </c>
      <c r="S157" s="426">
        <f>(E157*S158)/12</f>
        <v>0</v>
      </c>
      <c r="T157" s="426">
        <f>(E157*T158)/12</f>
        <v>0</v>
      </c>
      <c r="U157" s="426">
        <f>(E157*U158)/12</f>
        <v>0</v>
      </c>
      <c r="V157" s="426">
        <f>(E157*V158)/12</f>
        <v>0</v>
      </c>
      <c r="W157" s="426">
        <f>(E157*W158)/12</f>
        <v>0</v>
      </c>
      <c r="X157" s="426">
        <f>(E157*X158)/12</f>
        <v>0</v>
      </c>
      <c r="Y157" s="426">
        <f>(E157*Y158)/12</f>
        <v>0</v>
      </c>
      <c r="Z157" s="426">
        <f>(E157*Z158)/12</f>
        <v>0</v>
      </c>
      <c r="AA157" s="426">
        <f>(E157*AA158)/12</f>
        <v>0</v>
      </c>
      <c r="AB157" s="426">
        <f>(E157*AB158)/12</f>
        <v>0</v>
      </c>
      <c r="AC157" s="426">
        <f>(E157*AC158)/12</f>
        <v>0</v>
      </c>
      <c r="AD157" s="426">
        <f>(E157*AD158)/12</f>
        <v>0</v>
      </c>
      <c r="AE157" s="427">
        <f>SUM(S157:AD157)</f>
        <v>0</v>
      </c>
      <c r="AF157" s="428"/>
      <c r="AG157" s="415"/>
      <c r="AH157" s="429" t="s">
        <v>226</v>
      </c>
      <c r="AI157" s="426">
        <f>(E157*AI158)/12</f>
        <v>0</v>
      </c>
      <c r="AJ157" s="426">
        <f>(E157*AJ158)/12</f>
        <v>0</v>
      </c>
      <c r="AK157" s="426">
        <f>(E157*AK158)/12</f>
        <v>0</v>
      </c>
      <c r="AL157" s="426">
        <f>(E157*AL158)/12</f>
        <v>0</v>
      </c>
      <c r="AM157" s="426">
        <f>(E157*AM158)/12</f>
        <v>0</v>
      </c>
      <c r="AN157" s="426">
        <f>(E157*AN158)/12</f>
        <v>0</v>
      </c>
      <c r="AO157" s="426">
        <f>(E157*AO158)/12</f>
        <v>0</v>
      </c>
      <c r="AP157" s="426">
        <f>(E157*AP158)/12</f>
        <v>0</v>
      </c>
      <c r="AQ157" s="426">
        <f>(E157*AQ158)/12</f>
        <v>0</v>
      </c>
      <c r="AR157" s="426">
        <f>(E157*AR158)/12</f>
        <v>0</v>
      </c>
      <c r="AS157" s="426">
        <f>(E157*AS158)/12</f>
        <v>0</v>
      </c>
      <c r="AT157" s="426">
        <f>(E157*AT158)/12</f>
        <v>0</v>
      </c>
      <c r="AU157" s="427">
        <f>SUM(AI157:AT157)</f>
        <v>0</v>
      </c>
      <c r="AV157" s="430"/>
    </row>
    <row r="158" spans="1:48" s="9" customFormat="1" hidden="1" x14ac:dyDescent="0.2">
      <c r="A158" s="18"/>
      <c r="B158" s="83" t="s">
        <v>264</v>
      </c>
      <c r="C158" s="415"/>
      <c r="D158" s="84"/>
      <c r="E158" s="741"/>
      <c r="F158" s="85"/>
      <c r="G158" s="103"/>
      <c r="H158" s="104"/>
      <c r="I158" s="105"/>
      <c r="J158" s="103"/>
      <c r="K158" s="104"/>
      <c r="L158" s="105"/>
      <c r="M158" s="106"/>
      <c r="N158" s="90"/>
      <c r="O158" s="90"/>
      <c r="P158" s="421"/>
      <c r="Q158" s="451"/>
      <c r="R158" s="91" t="s">
        <v>209</v>
      </c>
      <c r="S158" s="92">
        <f>+M157</f>
        <v>0</v>
      </c>
      <c r="T158" s="93">
        <f>S158</f>
        <v>0</v>
      </c>
      <c r="U158" s="93">
        <f t="shared" ref="U158:AD158" si="18">+T158</f>
        <v>0</v>
      </c>
      <c r="V158" s="93">
        <f t="shared" si="18"/>
        <v>0</v>
      </c>
      <c r="W158" s="93">
        <f t="shared" si="18"/>
        <v>0</v>
      </c>
      <c r="X158" s="93">
        <f t="shared" si="18"/>
        <v>0</v>
      </c>
      <c r="Y158" s="93">
        <f t="shared" si="18"/>
        <v>0</v>
      </c>
      <c r="Z158" s="93">
        <f t="shared" si="18"/>
        <v>0</v>
      </c>
      <c r="AA158" s="93">
        <f t="shared" si="18"/>
        <v>0</v>
      </c>
      <c r="AB158" s="93">
        <f t="shared" si="18"/>
        <v>0</v>
      </c>
      <c r="AC158" s="93">
        <f t="shared" si="18"/>
        <v>0</v>
      </c>
      <c r="AD158" s="93">
        <f t="shared" si="18"/>
        <v>0</v>
      </c>
      <c r="AE158" s="94"/>
      <c r="AF158" s="95"/>
      <c r="AG158" s="82"/>
      <c r="AH158" s="96" t="s">
        <v>209</v>
      </c>
      <c r="AI158" s="97">
        <f>+Q157</f>
        <v>0</v>
      </c>
      <c r="AJ158" s="93">
        <f>AI158</f>
        <v>0</v>
      </c>
      <c r="AK158" s="93">
        <f t="shared" ref="AK158:AT158" si="19">+AJ158</f>
        <v>0</v>
      </c>
      <c r="AL158" s="93">
        <f t="shared" si="19"/>
        <v>0</v>
      </c>
      <c r="AM158" s="93">
        <f t="shared" si="19"/>
        <v>0</v>
      </c>
      <c r="AN158" s="93">
        <f t="shared" si="19"/>
        <v>0</v>
      </c>
      <c r="AO158" s="93">
        <f t="shared" si="19"/>
        <v>0</v>
      </c>
      <c r="AP158" s="93">
        <f t="shared" si="19"/>
        <v>0</v>
      </c>
      <c r="AQ158" s="93">
        <f t="shared" si="19"/>
        <v>0</v>
      </c>
      <c r="AR158" s="93">
        <f t="shared" si="19"/>
        <v>0</v>
      </c>
      <c r="AS158" s="93">
        <f t="shared" si="19"/>
        <v>0</v>
      </c>
      <c r="AT158" s="93">
        <f t="shared" si="19"/>
        <v>0</v>
      </c>
      <c r="AU158" s="94"/>
      <c r="AV158" s="98"/>
    </row>
    <row r="159" spans="1:48" s="9" customFormat="1" hidden="1" x14ac:dyDescent="0.2">
      <c r="A159" s="18"/>
      <c r="B159" s="99"/>
      <c r="C159" s="415"/>
      <c r="D159" s="84"/>
      <c r="E159" s="741"/>
      <c r="F159" s="85"/>
      <c r="G159" s="103"/>
      <c r="H159" s="104"/>
      <c r="I159" s="105"/>
      <c r="J159" s="103"/>
      <c r="K159" s="104"/>
      <c r="L159" s="105"/>
      <c r="M159" s="106"/>
      <c r="N159" s="90"/>
      <c r="O159" s="90"/>
      <c r="P159" s="421"/>
      <c r="Q159" s="451"/>
      <c r="R159" s="431"/>
      <c r="S159" s="432"/>
      <c r="T159" s="433"/>
      <c r="U159" s="433"/>
      <c r="V159" s="433"/>
      <c r="W159" s="433"/>
      <c r="X159" s="433"/>
      <c r="Y159" s="433"/>
      <c r="Z159" s="433"/>
      <c r="AA159" s="433"/>
      <c r="AB159" s="433"/>
      <c r="AC159" s="433"/>
      <c r="AD159" s="433"/>
      <c r="AE159" s="434"/>
      <c r="AF159" s="435"/>
      <c r="AG159" s="415"/>
      <c r="AH159" s="436"/>
      <c r="AI159" s="432"/>
      <c r="AJ159" s="433"/>
      <c r="AK159" s="433"/>
      <c r="AL159" s="433"/>
      <c r="AM159" s="433"/>
      <c r="AN159" s="433"/>
      <c r="AO159" s="433"/>
      <c r="AP159" s="433"/>
      <c r="AQ159" s="433"/>
      <c r="AR159" s="433"/>
      <c r="AS159" s="433"/>
      <c r="AT159" s="433"/>
      <c r="AU159" s="434"/>
      <c r="AV159" s="437"/>
    </row>
    <row r="160" spans="1:48" s="9" customFormat="1" hidden="1" x14ac:dyDescent="0.2">
      <c r="A160" s="18"/>
      <c r="B160" s="99"/>
      <c r="C160" s="415"/>
      <c r="D160" s="84"/>
      <c r="E160" s="741"/>
      <c r="F160" s="85"/>
      <c r="G160" s="135"/>
      <c r="H160" s="82"/>
      <c r="I160" s="136"/>
      <c r="J160" s="135"/>
      <c r="K160" s="82"/>
      <c r="L160" s="136"/>
      <c r="M160" s="137"/>
      <c r="N160" s="90"/>
      <c r="O160" s="90"/>
      <c r="P160" s="422"/>
      <c r="Q160" s="451"/>
      <c r="R160" s="438"/>
      <c r="S160" s="439"/>
      <c r="T160" s="440"/>
      <c r="U160" s="440"/>
      <c r="V160" s="440"/>
      <c r="W160" s="440"/>
      <c r="X160" s="440"/>
      <c r="Y160" s="440"/>
      <c r="Z160" s="440"/>
      <c r="AA160" s="440"/>
      <c r="AB160" s="440"/>
      <c r="AC160" s="440"/>
      <c r="AD160" s="440"/>
      <c r="AE160" s="439"/>
      <c r="AF160" s="441"/>
      <c r="AG160" s="416"/>
      <c r="AH160" s="442"/>
      <c r="AI160" s="439"/>
      <c r="AJ160" s="440"/>
      <c r="AK160" s="440"/>
      <c r="AL160" s="440"/>
      <c r="AM160" s="440"/>
      <c r="AN160" s="440"/>
      <c r="AO160" s="440"/>
      <c r="AP160" s="440"/>
      <c r="AQ160" s="440"/>
      <c r="AR160" s="440"/>
      <c r="AS160" s="440"/>
      <c r="AT160" s="440"/>
      <c r="AU160" s="439"/>
      <c r="AV160" s="443"/>
    </row>
    <row r="161" spans="1:48" s="9" customFormat="1" ht="13.5" hidden="1" thickBot="1" x14ac:dyDescent="0.25">
      <c r="A161" s="18"/>
      <c r="B161" s="108"/>
      <c r="C161" s="417"/>
      <c r="D161" s="109"/>
      <c r="E161" s="743"/>
      <c r="F161" s="110"/>
      <c r="G161" s="111"/>
      <c r="H161" s="112"/>
      <c r="I161" s="113"/>
      <c r="J161" s="111"/>
      <c r="K161" s="112"/>
      <c r="L161" s="113"/>
      <c r="M161" s="114"/>
      <c r="N161" s="115"/>
      <c r="O161" s="115"/>
      <c r="P161" s="423"/>
      <c r="Q161" s="452"/>
      <c r="R161" s="444"/>
      <c r="S161" s="445"/>
      <c r="T161" s="446"/>
      <c r="U161" s="446"/>
      <c r="V161" s="446"/>
      <c r="W161" s="446"/>
      <c r="X161" s="446"/>
      <c r="Y161" s="446"/>
      <c r="Z161" s="446"/>
      <c r="AA161" s="446"/>
      <c r="AB161" s="446"/>
      <c r="AC161" s="446"/>
      <c r="AD161" s="446"/>
      <c r="AE161" s="447"/>
      <c r="AF161" s="448"/>
      <c r="AG161" s="415"/>
      <c r="AH161" s="449"/>
      <c r="AI161" s="445"/>
      <c r="AJ161" s="446"/>
      <c r="AK161" s="446"/>
      <c r="AL161" s="446"/>
      <c r="AM161" s="446"/>
      <c r="AN161" s="446"/>
      <c r="AO161" s="446"/>
      <c r="AP161" s="446"/>
      <c r="AQ161" s="446"/>
      <c r="AR161" s="446"/>
      <c r="AS161" s="446"/>
      <c r="AT161" s="446"/>
      <c r="AU161" s="447"/>
      <c r="AV161" s="450"/>
    </row>
    <row r="162" spans="1:48" s="9" customFormat="1" ht="13.5" hidden="1" thickBot="1" x14ac:dyDescent="0.25">
      <c r="A162" s="18"/>
      <c r="B162" s="133"/>
      <c r="C162" s="415"/>
      <c r="D162" s="118"/>
      <c r="E162" s="744"/>
      <c r="F162" s="120"/>
      <c r="G162" s="121"/>
      <c r="H162" s="117"/>
      <c r="I162" s="122"/>
      <c r="J162" s="121"/>
      <c r="K162" s="117"/>
      <c r="L162" s="122"/>
      <c r="M162" s="123"/>
      <c r="N162" s="124"/>
      <c r="O162" s="124"/>
      <c r="P162" s="123"/>
      <c r="Q162" s="125"/>
      <c r="R162" s="126"/>
      <c r="S162" s="127"/>
      <c r="T162" s="128"/>
      <c r="U162" s="128"/>
      <c r="V162" s="128"/>
      <c r="W162" s="128"/>
      <c r="X162" s="128"/>
      <c r="Y162" s="128"/>
      <c r="Z162" s="128"/>
      <c r="AA162" s="128"/>
      <c r="AB162" s="128"/>
      <c r="AC162" s="128"/>
      <c r="AD162" s="128"/>
      <c r="AE162" s="129"/>
      <c r="AF162" s="134"/>
      <c r="AG162" s="82"/>
      <c r="AH162" s="131"/>
      <c r="AI162" s="127"/>
      <c r="AJ162" s="128"/>
      <c r="AK162" s="128"/>
      <c r="AL162" s="128"/>
      <c r="AM162" s="128"/>
      <c r="AN162" s="128"/>
      <c r="AO162" s="128"/>
      <c r="AP162" s="128"/>
      <c r="AQ162" s="128"/>
      <c r="AR162" s="128"/>
      <c r="AS162" s="128"/>
      <c r="AT162" s="128"/>
      <c r="AU162" s="129"/>
      <c r="AV162" s="130"/>
    </row>
    <row r="163" spans="1:48" s="9" customFormat="1" ht="13.5" hidden="1" thickBot="1" x14ac:dyDescent="0.25">
      <c r="A163" s="18"/>
      <c r="B163" s="236"/>
      <c r="C163" s="419"/>
      <c r="D163" s="260"/>
      <c r="E163" s="745"/>
      <c r="F163" s="259">
        <v>0</v>
      </c>
      <c r="G163" s="250">
        <v>0</v>
      </c>
      <c r="H163" s="251">
        <v>0</v>
      </c>
      <c r="I163" s="252">
        <v>0</v>
      </c>
      <c r="J163" s="250">
        <v>0</v>
      </c>
      <c r="K163" s="251">
        <v>0</v>
      </c>
      <c r="L163" s="251">
        <v>0</v>
      </c>
      <c r="M163" s="258">
        <v>0</v>
      </c>
      <c r="N163" s="257">
        <v>0</v>
      </c>
      <c r="O163" s="255">
        <v>0</v>
      </c>
      <c r="P163" s="424">
        <f>SUM(M163:O163)</f>
        <v>0</v>
      </c>
      <c r="Q163" s="256">
        <v>0</v>
      </c>
      <c r="R163" s="425" t="s">
        <v>226</v>
      </c>
      <c r="S163" s="426">
        <f>(E163*S164)/12</f>
        <v>0</v>
      </c>
      <c r="T163" s="426">
        <f>(E163*T164)/12</f>
        <v>0</v>
      </c>
      <c r="U163" s="426">
        <f>(E163*U164)/12</f>
        <v>0</v>
      </c>
      <c r="V163" s="426">
        <f>(E163*V164)/12</f>
        <v>0</v>
      </c>
      <c r="W163" s="426">
        <f>(E163*W164)/12</f>
        <v>0</v>
      </c>
      <c r="X163" s="426">
        <f>(E163*X164)/12</f>
        <v>0</v>
      </c>
      <c r="Y163" s="426">
        <f>(E163*Y164)/12</f>
        <v>0</v>
      </c>
      <c r="Z163" s="426">
        <f>(E163*Z164)/12</f>
        <v>0</v>
      </c>
      <c r="AA163" s="426">
        <f>(E163*AA164)/12</f>
        <v>0</v>
      </c>
      <c r="AB163" s="426">
        <f>(E163*AB164)/12</f>
        <v>0</v>
      </c>
      <c r="AC163" s="426">
        <f>(E163*AC164)/12</f>
        <v>0</v>
      </c>
      <c r="AD163" s="426">
        <f>(E163*AD164)/12</f>
        <v>0</v>
      </c>
      <c r="AE163" s="427">
        <f>SUM(S163:AD163)</f>
        <v>0</v>
      </c>
      <c r="AF163" s="428"/>
      <c r="AG163" s="415"/>
      <c r="AH163" s="429" t="s">
        <v>226</v>
      </c>
      <c r="AI163" s="426">
        <f>(E163*AI164)/12</f>
        <v>0</v>
      </c>
      <c r="AJ163" s="426">
        <f>(E163*AJ164)/12</f>
        <v>0</v>
      </c>
      <c r="AK163" s="426">
        <f>(E163*AK164)/12</f>
        <v>0</v>
      </c>
      <c r="AL163" s="426">
        <f>(E163*AL164)/12</f>
        <v>0</v>
      </c>
      <c r="AM163" s="426">
        <f>(E163*AM164)/12</f>
        <v>0</v>
      </c>
      <c r="AN163" s="426">
        <f>(E163*AN164)/12</f>
        <v>0</v>
      </c>
      <c r="AO163" s="426">
        <f>(E163*AO164)/12</f>
        <v>0</v>
      </c>
      <c r="AP163" s="426">
        <f>(E163*AP164)/12</f>
        <v>0</v>
      </c>
      <c r="AQ163" s="426">
        <f>(E163*AQ164)/12</f>
        <v>0</v>
      </c>
      <c r="AR163" s="426">
        <f>(E163*AR164)/12</f>
        <v>0</v>
      </c>
      <c r="AS163" s="426">
        <f>(E163*AS164)/12</f>
        <v>0</v>
      </c>
      <c r="AT163" s="426">
        <f>(E163*AT164)/12</f>
        <v>0</v>
      </c>
      <c r="AU163" s="427">
        <f>SUM(AI163:AT163)</f>
        <v>0</v>
      </c>
      <c r="AV163" s="430"/>
    </row>
    <row r="164" spans="1:48" s="9" customFormat="1" hidden="1" x14ac:dyDescent="0.2">
      <c r="A164" s="18"/>
      <c r="B164" s="83" t="s">
        <v>264</v>
      </c>
      <c r="C164" s="415"/>
      <c r="D164" s="84"/>
      <c r="E164" s="741"/>
      <c r="F164" s="85"/>
      <c r="G164" s="103"/>
      <c r="H164" s="104"/>
      <c r="I164" s="105"/>
      <c r="J164" s="103"/>
      <c r="K164" s="104"/>
      <c r="L164" s="105"/>
      <c r="M164" s="106"/>
      <c r="N164" s="90"/>
      <c r="O164" s="90"/>
      <c r="P164" s="421"/>
      <c r="Q164" s="451"/>
      <c r="R164" s="91" t="s">
        <v>209</v>
      </c>
      <c r="S164" s="92">
        <f>+M163</f>
        <v>0</v>
      </c>
      <c r="T164" s="93">
        <f>S164</f>
        <v>0</v>
      </c>
      <c r="U164" s="93">
        <f t="shared" ref="U164:AD164" si="20">+T164</f>
        <v>0</v>
      </c>
      <c r="V164" s="93">
        <f t="shared" si="20"/>
        <v>0</v>
      </c>
      <c r="W164" s="93">
        <f t="shared" si="20"/>
        <v>0</v>
      </c>
      <c r="X164" s="93">
        <f t="shared" si="20"/>
        <v>0</v>
      </c>
      <c r="Y164" s="93">
        <f t="shared" si="20"/>
        <v>0</v>
      </c>
      <c r="Z164" s="93">
        <f t="shared" si="20"/>
        <v>0</v>
      </c>
      <c r="AA164" s="93">
        <f t="shared" si="20"/>
        <v>0</v>
      </c>
      <c r="AB164" s="93">
        <f t="shared" si="20"/>
        <v>0</v>
      </c>
      <c r="AC164" s="93">
        <f t="shared" si="20"/>
        <v>0</v>
      </c>
      <c r="AD164" s="93">
        <f t="shared" si="20"/>
        <v>0</v>
      </c>
      <c r="AE164" s="94"/>
      <c r="AF164" s="95"/>
      <c r="AG164" s="82"/>
      <c r="AH164" s="96" t="s">
        <v>209</v>
      </c>
      <c r="AI164" s="97">
        <f>+Q163</f>
        <v>0</v>
      </c>
      <c r="AJ164" s="93">
        <f>AI164</f>
        <v>0</v>
      </c>
      <c r="AK164" s="93">
        <f t="shared" ref="AK164:AT164" si="21">+AJ164</f>
        <v>0</v>
      </c>
      <c r="AL164" s="93">
        <f t="shared" si="21"/>
        <v>0</v>
      </c>
      <c r="AM164" s="93">
        <f t="shared" si="21"/>
        <v>0</v>
      </c>
      <c r="AN164" s="93">
        <f t="shared" si="21"/>
        <v>0</v>
      </c>
      <c r="AO164" s="93">
        <f t="shared" si="21"/>
        <v>0</v>
      </c>
      <c r="AP164" s="93">
        <f t="shared" si="21"/>
        <v>0</v>
      </c>
      <c r="AQ164" s="93">
        <f t="shared" si="21"/>
        <v>0</v>
      </c>
      <c r="AR164" s="93">
        <f t="shared" si="21"/>
        <v>0</v>
      </c>
      <c r="AS164" s="93">
        <f t="shared" si="21"/>
        <v>0</v>
      </c>
      <c r="AT164" s="93">
        <f t="shared" si="21"/>
        <v>0</v>
      </c>
      <c r="AU164" s="94"/>
      <c r="AV164" s="98"/>
    </row>
    <row r="165" spans="1:48" s="9" customFormat="1" hidden="1" x14ac:dyDescent="0.2">
      <c r="A165" s="18"/>
      <c r="B165" s="99"/>
      <c r="C165" s="415"/>
      <c r="D165" s="84"/>
      <c r="E165" s="741"/>
      <c r="F165" s="85"/>
      <c r="G165" s="103"/>
      <c r="H165" s="104"/>
      <c r="I165" s="105"/>
      <c r="J165" s="103"/>
      <c r="K165" s="104"/>
      <c r="L165" s="105"/>
      <c r="M165" s="106"/>
      <c r="N165" s="90"/>
      <c r="O165" s="90"/>
      <c r="P165" s="421"/>
      <c r="Q165" s="451"/>
      <c r="R165" s="431"/>
      <c r="S165" s="432"/>
      <c r="T165" s="433"/>
      <c r="U165" s="433"/>
      <c r="V165" s="433"/>
      <c r="W165" s="433"/>
      <c r="X165" s="433"/>
      <c r="Y165" s="433"/>
      <c r="Z165" s="433"/>
      <c r="AA165" s="433"/>
      <c r="AB165" s="433"/>
      <c r="AC165" s="433"/>
      <c r="AD165" s="433"/>
      <c r="AE165" s="434"/>
      <c r="AF165" s="435"/>
      <c r="AG165" s="415"/>
      <c r="AH165" s="436"/>
      <c r="AI165" s="432"/>
      <c r="AJ165" s="433"/>
      <c r="AK165" s="433"/>
      <c r="AL165" s="433"/>
      <c r="AM165" s="433"/>
      <c r="AN165" s="433"/>
      <c r="AO165" s="433"/>
      <c r="AP165" s="433"/>
      <c r="AQ165" s="433"/>
      <c r="AR165" s="433"/>
      <c r="AS165" s="433"/>
      <c r="AT165" s="433"/>
      <c r="AU165" s="434"/>
      <c r="AV165" s="437"/>
    </row>
    <row r="166" spans="1:48" s="9" customFormat="1" hidden="1" x14ac:dyDescent="0.2">
      <c r="A166" s="18"/>
      <c r="B166" s="99"/>
      <c r="C166" s="415"/>
      <c r="D166" s="84"/>
      <c r="E166" s="741"/>
      <c r="F166" s="85"/>
      <c r="G166" s="135"/>
      <c r="H166" s="82"/>
      <c r="I166" s="136"/>
      <c r="J166" s="135"/>
      <c r="K166" s="82"/>
      <c r="L166" s="136"/>
      <c r="M166" s="137"/>
      <c r="N166" s="90"/>
      <c r="O166" s="90"/>
      <c r="P166" s="422"/>
      <c r="Q166" s="451"/>
      <c r="R166" s="438"/>
      <c r="S166" s="439"/>
      <c r="T166" s="440"/>
      <c r="U166" s="440"/>
      <c r="V166" s="440"/>
      <c r="W166" s="440"/>
      <c r="X166" s="440"/>
      <c r="Y166" s="440"/>
      <c r="Z166" s="440"/>
      <c r="AA166" s="440"/>
      <c r="AB166" s="440"/>
      <c r="AC166" s="440"/>
      <c r="AD166" s="440"/>
      <c r="AE166" s="439"/>
      <c r="AF166" s="441"/>
      <c r="AG166" s="416"/>
      <c r="AH166" s="442"/>
      <c r="AI166" s="439"/>
      <c r="AJ166" s="440"/>
      <c r="AK166" s="440"/>
      <c r="AL166" s="440"/>
      <c r="AM166" s="440"/>
      <c r="AN166" s="440"/>
      <c r="AO166" s="440"/>
      <c r="AP166" s="440"/>
      <c r="AQ166" s="440"/>
      <c r="AR166" s="440"/>
      <c r="AS166" s="440"/>
      <c r="AT166" s="440"/>
      <c r="AU166" s="439"/>
      <c r="AV166" s="443"/>
    </row>
    <row r="167" spans="1:48" s="9" customFormat="1" ht="13.5" hidden="1" thickBot="1" x14ac:dyDescent="0.25">
      <c r="A167" s="18"/>
      <c r="B167" s="108"/>
      <c r="C167" s="417"/>
      <c r="D167" s="109"/>
      <c r="E167" s="743"/>
      <c r="F167" s="110"/>
      <c r="G167" s="111"/>
      <c r="H167" s="112"/>
      <c r="I167" s="113"/>
      <c r="J167" s="111"/>
      <c r="K167" s="112"/>
      <c r="L167" s="113"/>
      <c r="M167" s="114"/>
      <c r="N167" s="115"/>
      <c r="O167" s="115"/>
      <c r="P167" s="423"/>
      <c r="Q167" s="452"/>
      <c r="R167" s="444"/>
      <c r="S167" s="445"/>
      <c r="T167" s="446"/>
      <c r="U167" s="446"/>
      <c r="V167" s="446"/>
      <c r="W167" s="446"/>
      <c r="X167" s="446"/>
      <c r="Y167" s="446"/>
      <c r="Z167" s="446"/>
      <c r="AA167" s="446"/>
      <c r="AB167" s="446"/>
      <c r="AC167" s="446"/>
      <c r="AD167" s="446"/>
      <c r="AE167" s="447"/>
      <c r="AF167" s="448"/>
      <c r="AG167" s="415"/>
      <c r="AH167" s="449"/>
      <c r="AI167" s="445"/>
      <c r="AJ167" s="446"/>
      <c r="AK167" s="446"/>
      <c r="AL167" s="446"/>
      <c r="AM167" s="446"/>
      <c r="AN167" s="446"/>
      <c r="AO167" s="446"/>
      <c r="AP167" s="446"/>
      <c r="AQ167" s="446"/>
      <c r="AR167" s="446"/>
      <c r="AS167" s="446"/>
      <c r="AT167" s="446"/>
      <c r="AU167" s="447"/>
      <c r="AV167" s="450"/>
    </row>
    <row r="168" spans="1:48" s="9" customFormat="1" ht="13.5" hidden="1" thickBot="1" x14ac:dyDescent="0.25">
      <c r="A168" s="18"/>
      <c r="B168" s="133"/>
      <c r="C168" s="415"/>
      <c r="D168" s="118"/>
      <c r="E168" s="744"/>
      <c r="F168" s="120"/>
      <c r="G168" s="121"/>
      <c r="H168" s="117"/>
      <c r="I168" s="122"/>
      <c r="J168" s="121"/>
      <c r="K168" s="117"/>
      <c r="L168" s="122"/>
      <c r="M168" s="123"/>
      <c r="N168" s="124"/>
      <c r="O168" s="124"/>
      <c r="P168" s="123"/>
      <c r="Q168" s="125"/>
      <c r="R168" s="126"/>
      <c r="S168" s="127"/>
      <c r="T168" s="128"/>
      <c r="U168" s="128"/>
      <c r="V168" s="128"/>
      <c r="W168" s="128"/>
      <c r="X168" s="128"/>
      <c r="Y168" s="128"/>
      <c r="Z168" s="128"/>
      <c r="AA168" s="128"/>
      <c r="AB168" s="128"/>
      <c r="AC168" s="128"/>
      <c r="AD168" s="128"/>
      <c r="AE168" s="129"/>
      <c r="AF168" s="134"/>
      <c r="AG168" s="82"/>
      <c r="AH168" s="131"/>
      <c r="AI168" s="127"/>
      <c r="AJ168" s="128"/>
      <c r="AK168" s="128"/>
      <c r="AL168" s="128"/>
      <c r="AM168" s="128"/>
      <c r="AN168" s="128"/>
      <c r="AO168" s="128"/>
      <c r="AP168" s="128"/>
      <c r="AQ168" s="128"/>
      <c r="AR168" s="128"/>
      <c r="AS168" s="128"/>
      <c r="AT168" s="128"/>
      <c r="AU168" s="129"/>
      <c r="AV168" s="130"/>
    </row>
    <row r="169" spans="1:48" s="9" customFormat="1" ht="13.5" hidden="1" thickBot="1" x14ac:dyDescent="0.25">
      <c r="A169" s="18"/>
      <c r="B169" s="236"/>
      <c r="C169" s="419"/>
      <c r="D169" s="260"/>
      <c r="E169" s="745"/>
      <c r="F169" s="259">
        <v>0</v>
      </c>
      <c r="G169" s="250">
        <v>0</v>
      </c>
      <c r="H169" s="251">
        <v>0</v>
      </c>
      <c r="I169" s="252">
        <v>0</v>
      </c>
      <c r="J169" s="250">
        <v>0</v>
      </c>
      <c r="K169" s="251">
        <v>0</v>
      </c>
      <c r="L169" s="251">
        <v>0</v>
      </c>
      <c r="M169" s="258">
        <v>0</v>
      </c>
      <c r="N169" s="257">
        <v>0</v>
      </c>
      <c r="O169" s="255">
        <v>0</v>
      </c>
      <c r="P169" s="424">
        <f>SUM(M169:O169)</f>
        <v>0</v>
      </c>
      <c r="Q169" s="256">
        <v>0</v>
      </c>
      <c r="R169" s="425" t="s">
        <v>226</v>
      </c>
      <c r="S169" s="426">
        <f>(E169*S170)/12</f>
        <v>0</v>
      </c>
      <c r="T169" s="426">
        <f>(E169*T170)/12</f>
        <v>0</v>
      </c>
      <c r="U169" s="426">
        <f>(E169*U170)/12</f>
        <v>0</v>
      </c>
      <c r="V169" s="426">
        <f>(E169*V170)/12</f>
        <v>0</v>
      </c>
      <c r="W169" s="426">
        <f>(E169*W170)/12</f>
        <v>0</v>
      </c>
      <c r="X169" s="426">
        <f>(E169*X170)/12</f>
        <v>0</v>
      </c>
      <c r="Y169" s="426">
        <f>(E169*Y170)/12</f>
        <v>0</v>
      </c>
      <c r="Z169" s="426">
        <f>(E169*Z170)/12</f>
        <v>0</v>
      </c>
      <c r="AA169" s="426">
        <f>(E169*AA170)/12</f>
        <v>0</v>
      </c>
      <c r="AB169" s="426">
        <f>(E169*AB170)/12</f>
        <v>0</v>
      </c>
      <c r="AC169" s="426">
        <f>(E169*AC170)/12</f>
        <v>0</v>
      </c>
      <c r="AD169" s="426">
        <f>(E169*AD170)/12</f>
        <v>0</v>
      </c>
      <c r="AE169" s="427">
        <f>SUM(S169:AD169)</f>
        <v>0</v>
      </c>
      <c r="AF169" s="428"/>
      <c r="AG169" s="415"/>
      <c r="AH169" s="429" t="s">
        <v>226</v>
      </c>
      <c r="AI169" s="426">
        <f>(E169*AI170)/12</f>
        <v>0</v>
      </c>
      <c r="AJ169" s="426">
        <f>(E169*AJ170)/12</f>
        <v>0</v>
      </c>
      <c r="AK169" s="426">
        <f>(E169*AK170)/12</f>
        <v>0</v>
      </c>
      <c r="AL169" s="426">
        <f>(E169*AL170)/12</f>
        <v>0</v>
      </c>
      <c r="AM169" s="426">
        <f>(E169*AM170)/12</f>
        <v>0</v>
      </c>
      <c r="AN169" s="426">
        <f>(E169*AN170)/12</f>
        <v>0</v>
      </c>
      <c r="AO169" s="426">
        <f>(E169*AO170)/12</f>
        <v>0</v>
      </c>
      <c r="AP169" s="426">
        <f>(E169*AP170)/12</f>
        <v>0</v>
      </c>
      <c r="AQ169" s="426">
        <f>(E169*AQ170)/12</f>
        <v>0</v>
      </c>
      <c r="AR169" s="426">
        <f>(E169*AR170)/12</f>
        <v>0</v>
      </c>
      <c r="AS169" s="426">
        <f>(E169*AS170)/12</f>
        <v>0</v>
      </c>
      <c r="AT169" s="426">
        <f>(E169*AT170)/12</f>
        <v>0</v>
      </c>
      <c r="AU169" s="427">
        <f>SUM(AI169:AT169)</f>
        <v>0</v>
      </c>
      <c r="AV169" s="430"/>
    </row>
    <row r="170" spans="1:48" s="9" customFormat="1" hidden="1" x14ac:dyDescent="0.2">
      <c r="A170" s="18"/>
      <c r="B170" s="83" t="s">
        <v>264</v>
      </c>
      <c r="C170" s="415"/>
      <c r="D170" s="84"/>
      <c r="E170" s="741"/>
      <c r="F170" s="85"/>
      <c r="G170" s="103"/>
      <c r="H170" s="104"/>
      <c r="I170" s="105"/>
      <c r="J170" s="103"/>
      <c r="K170" s="104"/>
      <c r="L170" s="105"/>
      <c r="M170" s="106"/>
      <c r="N170" s="90"/>
      <c r="O170" s="90"/>
      <c r="P170" s="421"/>
      <c r="Q170" s="451"/>
      <c r="R170" s="91" t="s">
        <v>209</v>
      </c>
      <c r="S170" s="92">
        <f>+M169</f>
        <v>0</v>
      </c>
      <c r="T170" s="93">
        <f>S170</f>
        <v>0</v>
      </c>
      <c r="U170" s="93">
        <f t="shared" ref="U170:AD170" si="22">+T170</f>
        <v>0</v>
      </c>
      <c r="V170" s="93">
        <f t="shared" si="22"/>
        <v>0</v>
      </c>
      <c r="W170" s="93">
        <f t="shared" si="22"/>
        <v>0</v>
      </c>
      <c r="X170" s="93">
        <f t="shared" si="22"/>
        <v>0</v>
      </c>
      <c r="Y170" s="93">
        <f t="shared" si="22"/>
        <v>0</v>
      </c>
      <c r="Z170" s="93">
        <f t="shared" si="22"/>
        <v>0</v>
      </c>
      <c r="AA170" s="93">
        <f t="shared" si="22"/>
        <v>0</v>
      </c>
      <c r="AB170" s="93">
        <f t="shared" si="22"/>
        <v>0</v>
      </c>
      <c r="AC170" s="93">
        <f t="shared" si="22"/>
        <v>0</v>
      </c>
      <c r="AD170" s="93">
        <f t="shared" si="22"/>
        <v>0</v>
      </c>
      <c r="AE170" s="94"/>
      <c r="AF170" s="95"/>
      <c r="AG170" s="82"/>
      <c r="AH170" s="96" t="s">
        <v>209</v>
      </c>
      <c r="AI170" s="97">
        <f>+Q169</f>
        <v>0</v>
      </c>
      <c r="AJ170" s="93">
        <f>AI170</f>
        <v>0</v>
      </c>
      <c r="AK170" s="93">
        <f t="shared" ref="AK170:AT170" si="23">+AJ170</f>
        <v>0</v>
      </c>
      <c r="AL170" s="93">
        <f t="shared" si="23"/>
        <v>0</v>
      </c>
      <c r="AM170" s="93">
        <f t="shared" si="23"/>
        <v>0</v>
      </c>
      <c r="AN170" s="93">
        <f t="shared" si="23"/>
        <v>0</v>
      </c>
      <c r="AO170" s="93">
        <f t="shared" si="23"/>
        <v>0</v>
      </c>
      <c r="AP170" s="93">
        <f t="shared" si="23"/>
        <v>0</v>
      </c>
      <c r="AQ170" s="93">
        <f t="shared" si="23"/>
        <v>0</v>
      </c>
      <c r="AR170" s="93">
        <f t="shared" si="23"/>
        <v>0</v>
      </c>
      <c r="AS170" s="93">
        <f t="shared" si="23"/>
        <v>0</v>
      </c>
      <c r="AT170" s="93">
        <f t="shared" si="23"/>
        <v>0</v>
      </c>
      <c r="AU170" s="94"/>
      <c r="AV170" s="98"/>
    </row>
    <row r="171" spans="1:48" s="9" customFormat="1" hidden="1" x14ac:dyDescent="0.2">
      <c r="A171" s="18"/>
      <c r="B171" s="99"/>
      <c r="C171" s="415"/>
      <c r="D171" s="84"/>
      <c r="E171" s="741"/>
      <c r="F171" s="85"/>
      <c r="G171" s="103"/>
      <c r="H171" s="104"/>
      <c r="I171" s="105"/>
      <c r="J171" s="103"/>
      <c r="K171" s="104"/>
      <c r="L171" s="105"/>
      <c r="M171" s="106"/>
      <c r="N171" s="90"/>
      <c r="O171" s="90"/>
      <c r="P171" s="421"/>
      <c r="Q171" s="451"/>
      <c r="R171" s="431"/>
      <c r="S171" s="432"/>
      <c r="T171" s="433"/>
      <c r="U171" s="433"/>
      <c r="V171" s="433"/>
      <c r="W171" s="433"/>
      <c r="X171" s="433"/>
      <c r="Y171" s="433"/>
      <c r="Z171" s="433"/>
      <c r="AA171" s="433"/>
      <c r="AB171" s="433"/>
      <c r="AC171" s="433"/>
      <c r="AD171" s="433"/>
      <c r="AE171" s="434"/>
      <c r="AF171" s="435"/>
      <c r="AG171" s="415"/>
      <c r="AH171" s="436"/>
      <c r="AI171" s="432"/>
      <c r="AJ171" s="433"/>
      <c r="AK171" s="433"/>
      <c r="AL171" s="433"/>
      <c r="AM171" s="433"/>
      <c r="AN171" s="433"/>
      <c r="AO171" s="433"/>
      <c r="AP171" s="433"/>
      <c r="AQ171" s="433"/>
      <c r="AR171" s="433"/>
      <c r="AS171" s="433"/>
      <c r="AT171" s="433"/>
      <c r="AU171" s="434"/>
      <c r="AV171" s="437"/>
    </row>
    <row r="172" spans="1:48" s="9" customFormat="1" hidden="1" x14ac:dyDescent="0.2">
      <c r="A172" s="18"/>
      <c r="B172" s="99"/>
      <c r="C172" s="415"/>
      <c r="D172" s="84"/>
      <c r="E172" s="741"/>
      <c r="F172" s="85"/>
      <c r="G172" s="135"/>
      <c r="H172" s="82"/>
      <c r="I172" s="136"/>
      <c r="J172" s="135"/>
      <c r="K172" s="82"/>
      <c r="L172" s="136"/>
      <c r="M172" s="137"/>
      <c r="N172" s="90"/>
      <c r="O172" s="90"/>
      <c r="P172" s="422"/>
      <c r="Q172" s="451"/>
      <c r="R172" s="438"/>
      <c r="S172" s="439"/>
      <c r="T172" s="440"/>
      <c r="U172" s="440"/>
      <c r="V172" s="440"/>
      <c r="W172" s="440"/>
      <c r="X172" s="440"/>
      <c r="Y172" s="440"/>
      <c r="Z172" s="440"/>
      <c r="AA172" s="440"/>
      <c r="AB172" s="440"/>
      <c r="AC172" s="440"/>
      <c r="AD172" s="440"/>
      <c r="AE172" s="439"/>
      <c r="AF172" s="441"/>
      <c r="AG172" s="416"/>
      <c r="AH172" s="442"/>
      <c r="AI172" s="439"/>
      <c r="AJ172" s="440"/>
      <c r="AK172" s="440"/>
      <c r="AL172" s="440"/>
      <c r="AM172" s="440"/>
      <c r="AN172" s="440"/>
      <c r="AO172" s="440"/>
      <c r="AP172" s="440"/>
      <c r="AQ172" s="440"/>
      <c r="AR172" s="440"/>
      <c r="AS172" s="440"/>
      <c r="AT172" s="440"/>
      <c r="AU172" s="439"/>
      <c r="AV172" s="443"/>
    </row>
    <row r="173" spans="1:48" s="9" customFormat="1" ht="13.5" hidden="1" thickBot="1" x14ac:dyDescent="0.25">
      <c r="A173" s="18"/>
      <c r="B173" s="108"/>
      <c r="C173" s="417"/>
      <c r="D173" s="109"/>
      <c r="E173" s="743"/>
      <c r="F173" s="110"/>
      <c r="G173" s="111"/>
      <c r="H173" s="112"/>
      <c r="I173" s="113"/>
      <c r="J173" s="111"/>
      <c r="K173" s="112"/>
      <c r="L173" s="113"/>
      <c r="M173" s="114"/>
      <c r="N173" s="115"/>
      <c r="O173" s="115"/>
      <c r="P173" s="423"/>
      <c r="Q173" s="452"/>
      <c r="R173" s="444"/>
      <c r="S173" s="445"/>
      <c r="T173" s="446"/>
      <c r="U173" s="446"/>
      <c r="V173" s="446"/>
      <c r="W173" s="446"/>
      <c r="X173" s="446"/>
      <c r="Y173" s="446"/>
      <c r="Z173" s="446"/>
      <c r="AA173" s="446"/>
      <c r="AB173" s="446"/>
      <c r="AC173" s="446"/>
      <c r="AD173" s="446"/>
      <c r="AE173" s="447"/>
      <c r="AF173" s="448"/>
      <c r="AG173" s="415"/>
      <c r="AH173" s="449"/>
      <c r="AI173" s="445"/>
      <c r="AJ173" s="446"/>
      <c r="AK173" s="446"/>
      <c r="AL173" s="446"/>
      <c r="AM173" s="446"/>
      <c r="AN173" s="446"/>
      <c r="AO173" s="446"/>
      <c r="AP173" s="446"/>
      <c r="AQ173" s="446"/>
      <c r="AR173" s="446"/>
      <c r="AS173" s="446"/>
      <c r="AT173" s="446"/>
      <c r="AU173" s="447"/>
      <c r="AV173" s="450"/>
    </row>
    <row r="174" spans="1:48" s="9" customFormat="1" ht="13.5" hidden="1" thickBot="1" x14ac:dyDescent="0.25">
      <c r="A174" s="18"/>
      <c r="B174" s="133"/>
      <c r="C174" s="415"/>
      <c r="D174" s="118"/>
      <c r="E174" s="744"/>
      <c r="F174" s="120"/>
      <c r="G174" s="121"/>
      <c r="H174" s="117"/>
      <c r="I174" s="122"/>
      <c r="J174" s="121"/>
      <c r="K174" s="117"/>
      <c r="L174" s="122"/>
      <c r="M174" s="123"/>
      <c r="N174" s="124"/>
      <c r="O174" s="124"/>
      <c r="P174" s="123"/>
      <c r="Q174" s="125"/>
      <c r="R174" s="126"/>
      <c r="S174" s="127"/>
      <c r="T174" s="128"/>
      <c r="U174" s="128"/>
      <c r="V174" s="128"/>
      <c r="W174" s="128"/>
      <c r="X174" s="128"/>
      <c r="Y174" s="128"/>
      <c r="Z174" s="128"/>
      <c r="AA174" s="128"/>
      <c r="AB174" s="128"/>
      <c r="AC174" s="128"/>
      <c r="AD174" s="128"/>
      <c r="AE174" s="129"/>
      <c r="AF174" s="134"/>
      <c r="AG174" s="82"/>
      <c r="AH174" s="131"/>
      <c r="AI174" s="127"/>
      <c r="AJ174" s="128"/>
      <c r="AK174" s="128"/>
      <c r="AL174" s="128"/>
      <c r="AM174" s="128"/>
      <c r="AN174" s="128"/>
      <c r="AO174" s="128"/>
      <c r="AP174" s="128"/>
      <c r="AQ174" s="128"/>
      <c r="AR174" s="128"/>
      <c r="AS174" s="128"/>
      <c r="AT174" s="128"/>
      <c r="AU174" s="129"/>
      <c r="AV174" s="130"/>
    </row>
    <row r="175" spans="1:48" s="9" customFormat="1" ht="13.5" hidden="1" thickBot="1" x14ac:dyDescent="0.25">
      <c r="A175" s="18"/>
      <c r="B175" s="236"/>
      <c r="C175" s="419"/>
      <c r="D175" s="260"/>
      <c r="E175" s="745"/>
      <c r="F175" s="259">
        <v>0</v>
      </c>
      <c r="G175" s="250">
        <v>0</v>
      </c>
      <c r="H175" s="251">
        <v>0</v>
      </c>
      <c r="I175" s="252">
        <v>0</v>
      </c>
      <c r="J175" s="250">
        <v>0</v>
      </c>
      <c r="K175" s="251">
        <v>0</v>
      </c>
      <c r="L175" s="251">
        <v>0</v>
      </c>
      <c r="M175" s="258">
        <v>0</v>
      </c>
      <c r="N175" s="257">
        <v>0</v>
      </c>
      <c r="O175" s="255">
        <v>0</v>
      </c>
      <c r="P175" s="424">
        <f>SUM(M175:O175)</f>
        <v>0</v>
      </c>
      <c r="Q175" s="256">
        <v>0</v>
      </c>
      <c r="R175" s="425" t="s">
        <v>226</v>
      </c>
      <c r="S175" s="426">
        <f>(E175*S176)/12</f>
        <v>0</v>
      </c>
      <c r="T175" s="426">
        <f>(E175*T176)/12</f>
        <v>0</v>
      </c>
      <c r="U175" s="426">
        <f>(E175*U176)/12</f>
        <v>0</v>
      </c>
      <c r="V175" s="426">
        <f>(E175*V176)/12</f>
        <v>0</v>
      </c>
      <c r="W175" s="426">
        <f>(E175*W176)/12</f>
        <v>0</v>
      </c>
      <c r="X175" s="426">
        <f>(E175*X176)/12</f>
        <v>0</v>
      </c>
      <c r="Y175" s="426">
        <f>(E175*Y176)/12</f>
        <v>0</v>
      </c>
      <c r="Z175" s="426">
        <f>(E175*Z176)/12</f>
        <v>0</v>
      </c>
      <c r="AA175" s="426">
        <f>(E175*AA176)/12</f>
        <v>0</v>
      </c>
      <c r="AB175" s="426">
        <f>(E175*AB176)/12</f>
        <v>0</v>
      </c>
      <c r="AC175" s="426">
        <f>(E175*AC176)/12</f>
        <v>0</v>
      </c>
      <c r="AD175" s="426">
        <f>(E175*AD176)/12</f>
        <v>0</v>
      </c>
      <c r="AE175" s="427">
        <f>SUM(S175:AD175)</f>
        <v>0</v>
      </c>
      <c r="AF175" s="428"/>
      <c r="AG175" s="415"/>
      <c r="AH175" s="429" t="s">
        <v>226</v>
      </c>
      <c r="AI175" s="426">
        <f>(E175*AI176)/12</f>
        <v>0</v>
      </c>
      <c r="AJ175" s="426">
        <f>(E175*AJ176)/12</f>
        <v>0</v>
      </c>
      <c r="AK175" s="426">
        <f>(E175*AK176)/12</f>
        <v>0</v>
      </c>
      <c r="AL175" s="426">
        <f>(E175*AL176)/12</f>
        <v>0</v>
      </c>
      <c r="AM175" s="426">
        <f>(E175*AM176)/12</f>
        <v>0</v>
      </c>
      <c r="AN175" s="426">
        <f>(E175*AN176)/12</f>
        <v>0</v>
      </c>
      <c r="AO175" s="426">
        <f>(E175*AO176)/12</f>
        <v>0</v>
      </c>
      <c r="AP175" s="426">
        <f>(E175*AP176)/12</f>
        <v>0</v>
      </c>
      <c r="AQ175" s="426">
        <f>(E175*AQ176)/12</f>
        <v>0</v>
      </c>
      <c r="AR175" s="426">
        <f>(E175*AR176)/12</f>
        <v>0</v>
      </c>
      <c r="AS175" s="426">
        <f>(E175*AS176)/12</f>
        <v>0</v>
      </c>
      <c r="AT175" s="426">
        <f>(E175*AT176)/12</f>
        <v>0</v>
      </c>
      <c r="AU175" s="427">
        <f>SUM(AI175:AT175)</f>
        <v>0</v>
      </c>
      <c r="AV175" s="430"/>
    </row>
    <row r="176" spans="1:48" s="9" customFormat="1" hidden="1" x14ac:dyDescent="0.2">
      <c r="A176" s="18"/>
      <c r="B176" s="83" t="s">
        <v>264</v>
      </c>
      <c r="C176" s="415"/>
      <c r="D176" s="84"/>
      <c r="E176" s="741"/>
      <c r="F176" s="85"/>
      <c r="G176" s="103"/>
      <c r="H176" s="104"/>
      <c r="I176" s="105"/>
      <c r="J176" s="103"/>
      <c r="K176" s="104"/>
      <c r="L176" s="105"/>
      <c r="M176" s="106"/>
      <c r="N176" s="90"/>
      <c r="O176" s="90"/>
      <c r="P176" s="421"/>
      <c r="Q176" s="451"/>
      <c r="R176" s="91" t="s">
        <v>209</v>
      </c>
      <c r="S176" s="92">
        <f>+M175</f>
        <v>0</v>
      </c>
      <c r="T176" s="93">
        <f>S176</f>
        <v>0</v>
      </c>
      <c r="U176" s="93">
        <f t="shared" ref="U176:AD176" si="24">+T176</f>
        <v>0</v>
      </c>
      <c r="V176" s="93">
        <f t="shared" si="24"/>
        <v>0</v>
      </c>
      <c r="W176" s="93">
        <f t="shared" si="24"/>
        <v>0</v>
      </c>
      <c r="X176" s="93">
        <f t="shared" si="24"/>
        <v>0</v>
      </c>
      <c r="Y176" s="93">
        <f t="shared" si="24"/>
        <v>0</v>
      </c>
      <c r="Z176" s="93">
        <f t="shared" si="24"/>
        <v>0</v>
      </c>
      <c r="AA176" s="93">
        <f t="shared" si="24"/>
        <v>0</v>
      </c>
      <c r="AB176" s="93">
        <f t="shared" si="24"/>
        <v>0</v>
      </c>
      <c r="AC176" s="93">
        <f t="shared" si="24"/>
        <v>0</v>
      </c>
      <c r="AD176" s="93">
        <f t="shared" si="24"/>
        <v>0</v>
      </c>
      <c r="AE176" s="94"/>
      <c r="AF176" s="95"/>
      <c r="AG176" s="82"/>
      <c r="AH176" s="96" t="s">
        <v>209</v>
      </c>
      <c r="AI176" s="97">
        <f>+Q175</f>
        <v>0</v>
      </c>
      <c r="AJ176" s="93">
        <f>AI176</f>
        <v>0</v>
      </c>
      <c r="AK176" s="93">
        <f t="shared" ref="AK176:AT176" si="25">+AJ176</f>
        <v>0</v>
      </c>
      <c r="AL176" s="93">
        <f t="shared" si="25"/>
        <v>0</v>
      </c>
      <c r="AM176" s="93">
        <f t="shared" si="25"/>
        <v>0</v>
      </c>
      <c r="AN176" s="93">
        <f t="shared" si="25"/>
        <v>0</v>
      </c>
      <c r="AO176" s="93">
        <f t="shared" si="25"/>
        <v>0</v>
      </c>
      <c r="AP176" s="93">
        <f t="shared" si="25"/>
        <v>0</v>
      </c>
      <c r="AQ176" s="93">
        <f t="shared" si="25"/>
        <v>0</v>
      </c>
      <c r="AR176" s="93">
        <f t="shared" si="25"/>
        <v>0</v>
      </c>
      <c r="AS176" s="93">
        <f t="shared" si="25"/>
        <v>0</v>
      </c>
      <c r="AT176" s="93">
        <f t="shared" si="25"/>
        <v>0</v>
      </c>
      <c r="AU176" s="94"/>
      <c r="AV176" s="98"/>
    </row>
    <row r="177" spans="1:48" s="9" customFormat="1" hidden="1" x14ac:dyDescent="0.2">
      <c r="A177" s="18"/>
      <c r="B177" s="99"/>
      <c r="C177" s="415"/>
      <c r="D177" s="84"/>
      <c r="E177" s="741"/>
      <c r="F177" s="85"/>
      <c r="G177" s="103"/>
      <c r="H177" s="104"/>
      <c r="I177" s="105"/>
      <c r="J177" s="103"/>
      <c r="K177" s="104"/>
      <c r="L177" s="105"/>
      <c r="M177" s="106"/>
      <c r="N177" s="90"/>
      <c r="O177" s="90"/>
      <c r="P177" s="421"/>
      <c r="Q177" s="451"/>
      <c r="R177" s="431"/>
      <c r="S177" s="432"/>
      <c r="T177" s="433"/>
      <c r="U177" s="433"/>
      <c r="V177" s="433"/>
      <c r="W177" s="433"/>
      <c r="X177" s="433"/>
      <c r="Y177" s="433"/>
      <c r="Z177" s="433"/>
      <c r="AA177" s="433"/>
      <c r="AB177" s="433"/>
      <c r="AC177" s="433"/>
      <c r="AD177" s="433"/>
      <c r="AE177" s="434"/>
      <c r="AF177" s="435"/>
      <c r="AG177" s="415"/>
      <c r="AH177" s="436"/>
      <c r="AI177" s="432"/>
      <c r="AJ177" s="433"/>
      <c r="AK177" s="433"/>
      <c r="AL177" s="433"/>
      <c r="AM177" s="433"/>
      <c r="AN177" s="433"/>
      <c r="AO177" s="433"/>
      <c r="AP177" s="433"/>
      <c r="AQ177" s="433"/>
      <c r="AR177" s="433"/>
      <c r="AS177" s="433"/>
      <c r="AT177" s="433"/>
      <c r="AU177" s="434"/>
      <c r="AV177" s="437"/>
    </row>
    <row r="178" spans="1:48" s="9" customFormat="1" hidden="1" x14ac:dyDescent="0.2">
      <c r="A178" s="18"/>
      <c r="B178" s="99"/>
      <c r="C178" s="415"/>
      <c r="D178" s="84"/>
      <c r="E178" s="741"/>
      <c r="F178" s="85"/>
      <c r="G178" s="135"/>
      <c r="H178" s="82"/>
      <c r="I178" s="136"/>
      <c r="J178" s="135"/>
      <c r="K178" s="82"/>
      <c r="L178" s="136"/>
      <c r="M178" s="137"/>
      <c r="N178" s="90"/>
      <c r="O178" s="90"/>
      <c r="P178" s="422"/>
      <c r="Q178" s="451"/>
      <c r="R178" s="438"/>
      <c r="S178" s="439"/>
      <c r="T178" s="440"/>
      <c r="U178" s="440"/>
      <c r="V178" s="440"/>
      <c r="W178" s="440"/>
      <c r="X178" s="440"/>
      <c r="Y178" s="440"/>
      <c r="Z178" s="440"/>
      <c r="AA178" s="440"/>
      <c r="AB178" s="440"/>
      <c r="AC178" s="440"/>
      <c r="AD178" s="440"/>
      <c r="AE178" s="439"/>
      <c r="AF178" s="441"/>
      <c r="AG178" s="416"/>
      <c r="AH178" s="442"/>
      <c r="AI178" s="439"/>
      <c r="AJ178" s="440"/>
      <c r="AK178" s="440"/>
      <c r="AL178" s="440"/>
      <c r="AM178" s="440"/>
      <c r="AN178" s="440"/>
      <c r="AO178" s="440"/>
      <c r="AP178" s="440"/>
      <c r="AQ178" s="440"/>
      <c r="AR178" s="440"/>
      <c r="AS178" s="440"/>
      <c r="AT178" s="440"/>
      <c r="AU178" s="439"/>
      <c r="AV178" s="443"/>
    </row>
    <row r="179" spans="1:48" s="9" customFormat="1" ht="13.5" hidden="1" thickBot="1" x14ac:dyDescent="0.25">
      <c r="A179" s="18"/>
      <c r="B179" s="108"/>
      <c r="C179" s="417"/>
      <c r="D179" s="109"/>
      <c r="E179" s="743"/>
      <c r="F179" s="110"/>
      <c r="G179" s="111"/>
      <c r="H179" s="112"/>
      <c r="I179" s="113"/>
      <c r="J179" s="111"/>
      <c r="K179" s="112"/>
      <c r="L179" s="113"/>
      <c r="M179" s="114"/>
      <c r="N179" s="115"/>
      <c r="O179" s="115"/>
      <c r="P179" s="423"/>
      <c r="Q179" s="452"/>
      <c r="R179" s="444"/>
      <c r="S179" s="445"/>
      <c r="T179" s="446"/>
      <c r="U179" s="446"/>
      <c r="V179" s="446"/>
      <c r="W179" s="446"/>
      <c r="X179" s="446"/>
      <c r="Y179" s="446"/>
      <c r="Z179" s="446"/>
      <c r="AA179" s="446"/>
      <c r="AB179" s="446"/>
      <c r="AC179" s="446"/>
      <c r="AD179" s="446"/>
      <c r="AE179" s="447"/>
      <c r="AF179" s="448"/>
      <c r="AG179" s="415"/>
      <c r="AH179" s="449"/>
      <c r="AI179" s="445"/>
      <c r="AJ179" s="446"/>
      <c r="AK179" s="446"/>
      <c r="AL179" s="446"/>
      <c r="AM179" s="446"/>
      <c r="AN179" s="446"/>
      <c r="AO179" s="446"/>
      <c r="AP179" s="446"/>
      <c r="AQ179" s="446"/>
      <c r="AR179" s="446"/>
      <c r="AS179" s="446"/>
      <c r="AT179" s="446"/>
      <c r="AU179" s="447"/>
      <c r="AV179" s="450"/>
    </row>
    <row r="180" spans="1:48" s="9" customFormat="1" ht="13.5" hidden="1" thickBot="1" x14ac:dyDescent="0.25">
      <c r="A180" s="18"/>
      <c r="B180" s="133"/>
      <c r="C180" s="415"/>
      <c r="D180" s="118"/>
      <c r="E180" s="744"/>
      <c r="F180" s="120"/>
      <c r="G180" s="121"/>
      <c r="H180" s="117"/>
      <c r="I180" s="122"/>
      <c r="J180" s="121"/>
      <c r="K180" s="117"/>
      <c r="L180" s="122"/>
      <c r="M180" s="123"/>
      <c r="N180" s="124"/>
      <c r="O180" s="124"/>
      <c r="P180" s="123"/>
      <c r="Q180" s="125"/>
      <c r="R180" s="126"/>
      <c r="S180" s="127"/>
      <c r="T180" s="128"/>
      <c r="U180" s="128"/>
      <c r="V180" s="128"/>
      <c r="W180" s="128"/>
      <c r="X180" s="128"/>
      <c r="Y180" s="128"/>
      <c r="Z180" s="128"/>
      <c r="AA180" s="128"/>
      <c r="AB180" s="128"/>
      <c r="AC180" s="128"/>
      <c r="AD180" s="128"/>
      <c r="AE180" s="129"/>
      <c r="AF180" s="134"/>
      <c r="AG180" s="82"/>
      <c r="AH180" s="131"/>
      <c r="AI180" s="127"/>
      <c r="AJ180" s="128"/>
      <c r="AK180" s="128"/>
      <c r="AL180" s="128"/>
      <c r="AM180" s="128"/>
      <c r="AN180" s="128"/>
      <c r="AO180" s="128"/>
      <c r="AP180" s="128"/>
      <c r="AQ180" s="128"/>
      <c r="AR180" s="128"/>
      <c r="AS180" s="128"/>
      <c r="AT180" s="128"/>
      <c r="AU180" s="129"/>
      <c r="AV180" s="130"/>
    </row>
    <row r="181" spans="1:48" s="9" customFormat="1" ht="13.5" hidden="1" thickBot="1" x14ac:dyDescent="0.25">
      <c r="A181" s="18"/>
      <c r="B181" s="236"/>
      <c r="C181" s="419"/>
      <c r="D181" s="260"/>
      <c r="E181" s="745"/>
      <c r="F181" s="259">
        <v>0</v>
      </c>
      <c r="G181" s="250">
        <v>0</v>
      </c>
      <c r="H181" s="251">
        <v>0</v>
      </c>
      <c r="I181" s="252">
        <v>0</v>
      </c>
      <c r="J181" s="250">
        <v>0</v>
      </c>
      <c r="K181" s="251">
        <v>0</v>
      </c>
      <c r="L181" s="251">
        <v>0</v>
      </c>
      <c r="M181" s="258">
        <v>0</v>
      </c>
      <c r="N181" s="257">
        <v>0</v>
      </c>
      <c r="O181" s="255">
        <v>0</v>
      </c>
      <c r="P181" s="424">
        <f>SUM(M181:O181)</f>
        <v>0</v>
      </c>
      <c r="Q181" s="256">
        <v>0</v>
      </c>
      <c r="R181" s="425" t="s">
        <v>226</v>
      </c>
      <c r="S181" s="426">
        <f>(E181*S182)/12</f>
        <v>0</v>
      </c>
      <c r="T181" s="426">
        <f>(E181*T182)/12</f>
        <v>0</v>
      </c>
      <c r="U181" s="426">
        <f>(E181*U182)/12</f>
        <v>0</v>
      </c>
      <c r="V181" s="426">
        <f>(E181*V182)/12</f>
        <v>0</v>
      </c>
      <c r="W181" s="426">
        <f>(E181*W182)/12</f>
        <v>0</v>
      </c>
      <c r="X181" s="426">
        <f>(E181*X182)/12</f>
        <v>0</v>
      </c>
      <c r="Y181" s="426">
        <f>(E181*Y182)/12</f>
        <v>0</v>
      </c>
      <c r="Z181" s="426">
        <f>(E181*Z182)/12</f>
        <v>0</v>
      </c>
      <c r="AA181" s="426">
        <f>(E181*AA182)/12</f>
        <v>0</v>
      </c>
      <c r="AB181" s="426">
        <f>(E181*AB182)/12</f>
        <v>0</v>
      </c>
      <c r="AC181" s="426">
        <f>(E181*AC182)/12</f>
        <v>0</v>
      </c>
      <c r="AD181" s="426">
        <f>(E181*AD182)/12</f>
        <v>0</v>
      </c>
      <c r="AE181" s="427">
        <f>SUM(S181:AD181)</f>
        <v>0</v>
      </c>
      <c r="AF181" s="428"/>
      <c r="AG181" s="415"/>
      <c r="AH181" s="429" t="s">
        <v>226</v>
      </c>
      <c r="AI181" s="426">
        <f>(E181*AI182)/12</f>
        <v>0</v>
      </c>
      <c r="AJ181" s="426">
        <f>(E181*AJ182)/12</f>
        <v>0</v>
      </c>
      <c r="AK181" s="426">
        <f>(E181*AK182)/12</f>
        <v>0</v>
      </c>
      <c r="AL181" s="426">
        <f>(E181*AL182)/12</f>
        <v>0</v>
      </c>
      <c r="AM181" s="426">
        <f>(E181*AM182)/12</f>
        <v>0</v>
      </c>
      <c r="AN181" s="426">
        <f>(E181*AN182)/12</f>
        <v>0</v>
      </c>
      <c r="AO181" s="426">
        <f>(E181*AO182)/12</f>
        <v>0</v>
      </c>
      <c r="AP181" s="426">
        <f>(E181*AP182)/12</f>
        <v>0</v>
      </c>
      <c r="AQ181" s="426">
        <f>(E181*AQ182)/12</f>
        <v>0</v>
      </c>
      <c r="AR181" s="426">
        <f>(E181*AR182)/12</f>
        <v>0</v>
      </c>
      <c r="AS181" s="426">
        <f>(E181*AS182)/12</f>
        <v>0</v>
      </c>
      <c r="AT181" s="426">
        <f>(E181*AT182)/12</f>
        <v>0</v>
      </c>
      <c r="AU181" s="427">
        <f>SUM(AI181:AT181)</f>
        <v>0</v>
      </c>
      <c r="AV181" s="430"/>
    </row>
    <row r="182" spans="1:48" s="9" customFormat="1" hidden="1" x14ac:dyDescent="0.2">
      <c r="A182" s="18"/>
      <c r="B182" s="83" t="s">
        <v>264</v>
      </c>
      <c r="C182" s="415"/>
      <c r="D182" s="84"/>
      <c r="E182" s="741"/>
      <c r="F182" s="85"/>
      <c r="G182" s="103"/>
      <c r="H182" s="104"/>
      <c r="I182" s="105"/>
      <c r="J182" s="103"/>
      <c r="K182" s="104"/>
      <c r="L182" s="105"/>
      <c r="M182" s="106"/>
      <c r="N182" s="90"/>
      <c r="O182" s="90"/>
      <c r="P182" s="421"/>
      <c r="Q182" s="451"/>
      <c r="R182" s="91" t="s">
        <v>209</v>
      </c>
      <c r="S182" s="92">
        <f>+M181</f>
        <v>0</v>
      </c>
      <c r="T182" s="93">
        <f>S182</f>
        <v>0</v>
      </c>
      <c r="U182" s="93">
        <f t="shared" ref="U182:AD182" si="26">+T182</f>
        <v>0</v>
      </c>
      <c r="V182" s="93">
        <f t="shared" si="26"/>
        <v>0</v>
      </c>
      <c r="W182" s="93">
        <f t="shared" si="26"/>
        <v>0</v>
      </c>
      <c r="X182" s="93">
        <f t="shared" si="26"/>
        <v>0</v>
      </c>
      <c r="Y182" s="93">
        <f t="shared" si="26"/>
        <v>0</v>
      </c>
      <c r="Z182" s="93">
        <f t="shared" si="26"/>
        <v>0</v>
      </c>
      <c r="AA182" s="93">
        <f t="shared" si="26"/>
        <v>0</v>
      </c>
      <c r="AB182" s="93">
        <f t="shared" si="26"/>
        <v>0</v>
      </c>
      <c r="AC182" s="93">
        <f t="shared" si="26"/>
        <v>0</v>
      </c>
      <c r="AD182" s="93">
        <f t="shared" si="26"/>
        <v>0</v>
      </c>
      <c r="AE182" s="94"/>
      <c r="AF182" s="95"/>
      <c r="AG182" s="82"/>
      <c r="AH182" s="96" t="s">
        <v>209</v>
      </c>
      <c r="AI182" s="97">
        <f>+Q181</f>
        <v>0</v>
      </c>
      <c r="AJ182" s="93">
        <f>AI182</f>
        <v>0</v>
      </c>
      <c r="AK182" s="93">
        <f t="shared" ref="AK182:AT182" si="27">+AJ182</f>
        <v>0</v>
      </c>
      <c r="AL182" s="93">
        <f t="shared" si="27"/>
        <v>0</v>
      </c>
      <c r="AM182" s="93">
        <f t="shared" si="27"/>
        <v>0</v>
      </c>
      <c r="AN182" s="93">
        <f t="shared" si="27"/>
        <v>0</v>
      </c>
      <c r="AO182" s="93">
        <f t="shared" si="27"/>
        <v>0</v>
      </c>
      <c r="AP182" s="93">
        <f t="shared" si="27"/>
        <v>0</v>
      </c>
      <c r="AQ182" s="93">
        <f t="shared" si="27"/>
        <v>0</v>
      </c>
      <c r="AR182" s="93">
        <f t="shared" si="27"/>
        <v>0</v>
      </c>
      <c r="AS182" s="93">
        <f t="shared" si="27"/>
        <v>0</v>
      </c>
      <c r="AT182" s="93">
        <f t="shared" si="27"/>
        <v>0</v>
      </c>
      <c r="AU182" s="94"/>
      <c r="AV182" s="98"/>
    </row>
    <row r="183" spans="1:48" s="9" customFormat="1" hidden="1" x14ac:dyDescent="0.2">
      <c r="A183" s="18"/>
      <c r="B183" s="99"/>
      <c r="C183" s="415"/>
      <c r="D183" s="84"/>
      <c r="E183" s="741"/>
      <c r="F183" s="85"/>
      <c r="G183" s="103"/>
      <c r="H183" s="104"/>
      <c r="I183" s="105"/>
      <c r="J183" s="103"/>
      <c r="K183" s="104"/>
      <c r="L183" s="105"/>
      <c r="M183" s="106"/>
      <c r="N183" s="90"/>
      <c r="O183" s="90"/>
      <c r="P183" s="421"/>
      <c r="Q183" s="451"/>
      <c r="R183" s="431"/>
      <c r="S183" s="432"/>
      <c r="T183" s="433"/>
      <c r="U183" s="433"/>
      <c r="V183" s="433"/>
      <c r="W183" s="433"/>
      <c r="X183" s="433"/>
      <c r="Y183" s="433"/>
      <c r="Z183" s="433"/>
      <c r="AA183" s="433"/>
      <c r="AB183" s="433"/>
      <c r="AC183" s="433"/>
      <c r="AD183" s="433"/>
      <c r="AE183" s="434"/>
      <c r="AF183" s="435"/>
      <c r="AG183" s="415"/>
      <c r="AH183" s="436"/>
      <c r="AI183" s="432"/>
      <c r="AJ183" s="433"/>
      <c r="AK183" s="433"/>
      <c r="AL183" s="433"/>
      <c r="AM183" s="433"/>
      <c r="AN183" s="433"/>
      <c r="AO183" s="433"/>
      <c r="AP183" s="433"/>
      <c r="AQ183" s="433"/>
      <c r="AR183" s="433"/>
      <c r="AS183" s="433"/>
      <c r="AT183" s="433"/>
      <c r="AU183" s="434"/>
      <c r="AV183" s="437"/>
    </row>
    <row r="184" spans="1:48" s="9" customFormat="1" hidden="1" x14ac:dyDescent="0.2">
      <c r="A184" s="18"/>
      <c r="B184" s="99"/>
      <c r="C184" s="415"/>
      <c r="D184" s="84"/>
      <c r="E184" s="741"/>
      <c r="F184" s="85"/>
      <c r="G184" s="135"/>
      <c r="H184" s="82"/>
      <c r="I184" s="136"/>
      <c r="J184" s="135"/>
      <c r="K184" s="82"/>
      <c r="L184" s="136"/>
      <c r="M184" s="137"/>
      <c r="N184" s="90"/>
      <c r="O184" s="90"/>
      <c r="P184" s="422"/>
      <c r="Q184" s="451"/>
      <c r="R184" s="438"/>
      <c r="S184" s="439"/>
      <c r="T184" s="440"/>
      <c r="U184" s="440"/>
      <c r="V184" s="440"/>
      <c r="W184" s="440"/>
      <c r="X184" s="440"/>
      <c r="Y184" s="440"/>
      <c r="Z184" s="440"/>
      <c r="AA184" s="440"/>
      <c r="AB184" s="440"/>
      <c r="AC184" s="440"/>
      <c r="AD184" s="440"/>
      <c r="AE184" s="439"/>
      <c r="AF184" s="441"/>
      <c r="AG184" s="416"/>
      <c r="AH184" s="442"/>
      <c r="AI184" s="439"/>
      <c r="AJ184" s="440"/>
      <c r="AK184" s="440"/>
      <c r="AL184" s="440"/>
      <c r="AM184" s="440"/>
      <c r="AN184" s="440"/>
      <c r="AO184" s="440"/>
      <c r="AP184" s="440"/>
      <c r="AQ184" s="440"/>
      <c r="AR184" s="440"/>
      <c r="AS184" s="440"/>
      <c r="AT184" s="440"/>
      <c r="AU184" s="439"/>
      <c r="AV184" s="443"/>
    </row>
    <row r="185" spans="1:48" s="9" customFormat="1" ht="13.5" hidden="1" thickBot="1" x14ac:dyDescent="0.25">
      <c r="A185" s="18"/>
      <c r="B185" s="108"/>
      <c r="C185" s="417"/>
      <c r="D185" s="109"/>
      <c r="E185" s="743"/>
      <c r="F185" s="110"/>
      <c r="G185" s="111"/>
      <c r="H185" s="112"/>
      <c r="I185" s="113"/>
      <c r="J185" s="111"/>
      <c r="K185" s="112"/>
      <c r="L185" s="113"/>
      <c r="M185" s="114"/>
      <c r="N185" s="115"/>
      <c r="O185" s="115"/>
      <c r="P185" s="423"/>
      <c r="Q185" s="452"/>
      <c r="R185" s="444"/>
      <c r="S185" s="445"/>
      <c r="T185" s="446"/>
      <c r="U185" s="446"/>
      <c r="V185" s="446"/>
      <c r="W185" s="446"/>
      <c r="X185" s="446"/>
      <c r="Y185" s="446"/>
      <c r="Z185" s="446"/>
      <c r="AA185" s="446"/>
      <c r="AB185" s="446"/>
      <c r="AC185" s="446"/>
      <c r="AD185" s="446"/>
      <c r="AE185" s="447"/>
      <c r="AF185" s="448"/>
      <c r="AG185" s="415"/>
      <c r="AH185" s="449"/>
      <c r="AI185" s="445"/>
      <c r="AJ185" s="446"/>
      <c r="AK185" s="446"/>
      <c r="AL185" s="446"/>
      <c r="AM185" s="446"/>
      <c r="AN185" s="446"/>
      <c r="AO185" s="446"/>
      <c r="AP185" s="446"/>
      <c r="AQ185" s="446"/>
      <c r="AR185" s="446"/>
      <c r="AS185" s="446"/>
      <c r="AT185" s="446"/>
      <c r="AU185" s="447"/>
      <c r="AV185" s="450"/>
    </row>
    <row r="186" spans="1:48" s="9" customFormat="1" ht="13.5" hidden="1" thickBot="1" x14ac:dyDescent="0.25">
      <c r="A186" s="18"/>
      <c r="B186" s="133"/>
      <c r="C186" s="415"/>
      <c r="D186" s="118"/>
      <c r="E186" s="744"/>
      <c r="F186" s="120"/>
      <c r="G186" s="121"/>
      <c r="H186" s="117"/>
      <c r="I186" s="122"/>
      <c r="J186" s="121"/>
      <c r="K186" s="117"/>
      <c r="L186" s="122"/>
      <c r="M186" s="123"/>
      <c r="N186" s="124"/>
      <c r="O186" s="124"/>
      <c r="P186" s="123"/>
      <c r="Q186" s="125"/>
      <c r="R186" s="126"/>
      <c r="S186" s="127"/>
      <c r="T186" s="128"/>
      <c r="U186" s="128"/>
      <c r="V186" s="128"/>
      <c r="W186" s="128"/>
      <c r="X186" s="128"/>
      <c r="Y186" s="128"/>
      <c r="Z186" s="128"/>
      <c r="AA186" s="128"/>
      <c r="AB186" s="128"/>
      <c r="AC186" s="128"/>
      <c r="AD186" s="128"/>
      <c r="AE186" s="129"/>
      <c r="AF186" s="134"/>
      <c r="AG186" s="82"/>
      <c r="AH186" s="131"/>
      <c r="AI186" s="127"/>
      <c r="AJ186" s="128"/>
      <c r="AK186" s="128"/>
      <c r="AL186" s="128"/>
      <c r="AM186" s="128"/>
      <c r="AN186" s="128"/>
      <c r="AO186" s="128"/>
      <c r="AP186" s="128"/>
      <c r="AQ186" s="128"/>
      <c r="AR186" s="128"/>
      <c r="AS186" s="128"/>
      <c r="AT186" s="128"/>
      <c r="AU186" s="129"/>
      <c r="AV186" s="130"/>
    </row>
    <row r="187" spans="1:48" s="9" customFormat="1" ht="13.5" hidden="1" thickBot="1" x14ac:dyDescent="0.25">
      <c r="A187" s="18"/>
      <c r="B187" s="236"/>
      <c r="C187" s="419"/>
      <c r="D187" s="260"/>
      <c r="E187" s="745"/>
      <c r="F187" s="259">
        <v>0</v>
      </c>
      <c r="G187" s="250">
        <v>0</v>
      </c>
      <c r="H187" s="251">
        <v>0</v>
      </c>
      <c r="I187" s="252">
        <v>0</v>
      </c>
      <c r="J187" s="250">
        <v>0</v>
      </c>
      <c r="K187" s="251">
        <v>0</v>
      </c>
      <c r="L187" s="251">
        <v>0</v>
      </c>
      <c r="M187" s="258">
        <v>0</v>
      </c>
      <c r="N187" s="257">
        <v>0</v>
      </c>
      <c r="O187" s="255">
        <v>0</v>
      </c>
      <c r="P187" s="424">
        <f>SUM(M187:O187)</f>
        <v>0</v>
      </c>
      <c r="Q187" s="256">
        <v>0</v>
      </c>
      <c r="R187" s="425" t="s">
        <v>226</v>
      </c>
      <c r="S187" s="426">
        <f>(E187*S188)/12</f>
        <v>0</v>
      </c>
      <c r="T187" s="426">
        <f>(E187*T188)/12</f>
        <v>0</v>
      </c>
      <c r="U187" s="426">
        <f>(E187*U188)/12</f>
        <v>0</v>
      </c>
      <c r="V187" s="426">
        <f>(E187*V188)/12</f>
        <v>0</v>
      </c>
      <c r="W187" s="426">
        <f>(E187*W188)/12</f>
        <v>0</v>
      </c>
      <c r="X187" s="426">
        <f>(E187*X188)/12</f>
        <v>0</v>
      </c>
      <c r="Y187" s="426">
        <f>(E187*Y188)/12</f>
        <v>0</v>
      </c>
      <c r="Z187" s="426">
        <f>(E187*Z188)/12</f>
        <v>0</v>
      </c>
      <c r="AA187" s="426">
        <f>(E187*AA188)/12</f>
        <v>0</v>
      </c>
      <c r="AB187" s="426">
        <f>(E187*AB188)/12</f>
        <v>0</v>
      </c>
      <c r="AC187" s="426">
        <f>(E187*AC188)/12</f>
        <v>0</v>
      </c>
      <c r="AD187" s="426">
        <f>(E187*AD188)/12</f>
        <v>0</v>
      </c>
      <c r="AE187" s="427">
        <f>SUM(S187:AD187)</f>
        <v>0</v>
      </c>
      <c r="AF187" s="428"/>
      <c r="AG187" s="415"/>
      <c r="AH187" s="429" t="s">
        <v>226</v>
      </c>
      <c r="AI187" s="426">
        <f>(E187*AI188)/12</f>
        <v>0</v>
      </c>
      <c r="AJ187" s="426">
        <f>(E187*AJ188)/12</f>
        <v>0</v>
      </c>
      <c r="AK187" s="426">
        <f>(E187*AK188)/12</f>
        <v>0</v>
      </c>
      <c r="AL187" s="426">
        <f>(E187*AL188)/12</f>
        <v>0</v>
      </c>
      <c r="AM187" s="426">
        <f>(E187*AM188)/12</f>
        <v>0</v>
      </c>
      <c r="AN187" s="426">
        <f>(E187*AN188)/12</f>
        <v>0</v>
      </c>
      <c r="AO187" s="426">
        <f>(E187*AO188)/12</f>
        <v>0</v>
      </c>
      <c r="AP187" s="426">
        <f>(E187*AP188)/12</f>
        <v>0</v>
      </c>
      <c r="AQ187" s="426">
        <f>(E187*AQ188)/12</f>
        <v>0</v>
      </c>
      <c r="AR187" s="426">
        <f>(E187*AR188)/12</f>
        <v>0</v>
      </c>
      <c r="AS187" s="426">
        <f>(E187*AS188)/12</f>
        <v>0</v>
      </c>
      <c r="AT187" s="426">
        <f>(E187*AT188)/12</f>
        <v>0</v>
      </c>
      <c r="AU187" s="427">
        <f>SUM(AI187:AT187)</f>
        <v>0</v>
      </c>
      <c r="AV187" s="430"/>
    </row>
    <row r="188" spans="1:48" s="9" customFormat="1" hidden="1" x14ac:dyDescent="0.2">
      <c r="A188" s="18"/>
      <c r="B188" s="83" t="s">
        <v>264</v>
      </c>
      <c r="C188" s="415"/>
      <c r="D188" s="84"/>
      <c r="E188" s="741"/>
      <c r="F188" s="85"/>
      <c r="G188" s="103"/>
      <c r="H188" s="104"/>
      <c r="I188" s="105"/>
      <c r="J188" s="103"/>
      <c r="K188" s="104"/>
      <c r="L188" s="105"/>
      <c r="M188" s="106"/>
      <c r="N188" s="90"/>
      <c r="O188" s="90"/>
      <c r="P188" s="421"/>
      <c r="Q188" s="451"/>
      <c r="R188" s="91" t="s">
        <v>209</v>
      </c>
      <c r="S188" s="92">
        <f>+M187</f>
        <v>0</v>
      </c>
      <c r="T188" s="93">
        <f>S188</f>
        <v>0</v>
      </c>
      <c r="U188" s="93">
        <f t="shared" ref="U188:AD188" si="28">+T188</f>
        <v>0</v>
      </c>
      <c r="V188" s="93">
        <f t="shared" si="28"/>
        <v>0</v>
      </c>
      <c r="W188" s="93">
        <f t="shared" si="28"/>
        <v>0</v>
      </c>
      <c r="X188" s="93">
        <f t="shared" si="28"/>
        <v>0</v>
      </c>
      <c r="Y188" s="93">
        <f t="shared" si="28"/>
        <v>0</v>
      </c>
      <c r="Z188" s="93">
        <f t="shared" si="28"/>
        <v>0</v>
      </c>
      <c r="AA188" s="93">
        <f t="shared" si="28"/>
        <v>0</v>
      </c>
      <c r="AB188" s="93">
        <f t="shared" si="28"/>
        <v>0</v>
      </c>
      <c r="AC188" s="93">
        <f t="shared" si="28"/>
        <v>0</v>
      </c>
      <c r="AD188" s="93">
        <f t="shared" si="28"/>
        <v>0</v>
      </c>
      <c r="AE188" s="94"/>
      <c r="AF188" s="95"/>
      <c r="AG188" s="82"/>
      <c r="AH188" s="96" t="s">
        <v>209</v>
      </c>
      <c r="AI188" s="97">
        <f>+Q187</f>
        <v>0</v>
      </c>
      <c r="AJ188" s="93">
        <f>AI188</f>
        <v>0</v>
      </c>
      <c r="AK188" s="93">
        <f t="shared" ref="AK188:AT188" si="29">+AJ188</f>
        <v>0</v>
      </c>
      <c r="AL188" s="93">
        <f t="shared" si="29"/>
        <v>0</v>
      </c>
      <c r="AM188" s="93">
        <f t="shared" si="29"/>
        <v>0</v>
      </c>
      <c r="AN188" s="93">
        <f t="shared" si="29"/>
        <v>0</v>
      </c>
      <c r="AO188" s="93">
        <f t="shared" si="29"/>
        <v>0</v>
      </c>
      <c r="AP188" s="93">
        <f t="shared" si="29"/>
        <v>0</v>
      </c>
      <c r="AQ188" s="93">
        <f t="shared" si="29"/>
        <v>0</v>
      </c>
      <c r="AR188" s="93">
        <f t="shared" si="29"/>
        <v>0</v>
      </c>
      <c r="AS188" s="93">
        <f t="shared" si="29"/>
        <v>0</v>
      </c>
      <c r="AT188" s="93">
        <f t="shared" si="29"/>
        <v>0</v>
      </c>
      <c r="AU188" s="94"/>
      <c r="AV188" s="98"/>
    </row>
    <row r="189" spans="1:48" s="9" customFormat="1" hidden="1" x14ac:dyDescent="0.2">
      <c r="A189" s="18"/>
      <c r="B189" s="99"/>
      <c r="C189" s="415"/>
      <c r="D189" s="84"/>
      <c r="E189" s="741"/>
      <c r="F189" s="85"/>
      <c r="G189" s="103"/>
      <c r="H189" s="104"/>
      <c r="I189" s="105"/>
      <c r="J189" s="103"/>
      <c r="K189" s="104"/>
      <c r="L189" s="105"/>
      <c r="M189" s="106"/>
      <c r="N189" s="90"/>
      <c r="O189" s="90"/>
      <c r="P189" s="421"/>
      <c r="Q189" s="451"/>
      <c r="R189" s="431"/>
      <c r="S189" s="432"/>
      <c r="T189" s="433"/>
      <c r="U189" s="433"/>
      <c r="V189" s="433"/>
      <c r="W189" s="433"/>
      <c r="X189" s="433"/>
      <c r="Y189" s="433"/>
      <c r="Z189" s="433"/>
      <c r="AA189" s="433"/>
      <c r="AB189" s="433"/>
      <c r="AC189" s="433"/>
      <c r="AD189" s="433"/>
      <c r="AE189" s="434"/>
      <c r="AF189" s="435"/>
      <c r="AG189" s="415"/>
      <c r="AH189" s="436"/>
      <c r="AI189" s="432"/>
      <c r="AJ189" s="433"/>
      <c r="AK189" s="433"/>
      <c r="AL189" s="433"/>
      <c r="AM189" s="433"/>
      <c r="AN189" s="433"/>
      <c r="AO189" s="433"/>
      <c r="AP189" s="433"/>
      <c r="AQ189" s="433"/>
      <c r="AR189" s="433"/>
      <c r="AS189" s="433"/>
      <c r="AT189" s="433"/>
      <c r="AU189" s="434"/>
      <c r="AV189" s="437"/>
    </row>
    <row r="190" spans="1:48" s="9" customFormat="1" hidden="1" x14ac:dyDescent="0.2">
      <c r="A190" s="18"/>
      <c r="B190" s="99"/>
      <c r="C190" s="415"/>
      <c r="D190" s="84"/>
      <c r="E190" s="741"/>
      <c r="F190" s="85"/>
      <c r="G190" s="135"/>
      <c r="H190" s="82"/>
      <c r="I190" s="136"/>
      <c r="J190" s="135"/>
      <c r="K190" s="82"/>
      <c r="L190" s="136"/>
      <c r="M190" s="137"/>
      <c r="N190" s="90"/>
      <c r="O190" s="90"/>
      <c r="P190" s="422"/>
      <c r="Q190" s="451"/>
      <c r="R190" s="438"/>
      <c r="S190" s="439"/>
      <c r="T190" s="440"/>
      <c r="U190" s="440"/>
      <c r="V190" s="440"/>
      <c r="W190" s="440"/>
      <c r="X190" s="440"/>
      <c r="Y190" s="440"/>
      <c r="Z190" s="440"/>
      <c r="AA190" s="440"/>
      <c r="AB190" s="440"/>
      <c r="AC190" s="440"/>
      <c r="AD190" s="440"/>
      <c r="AE190" s="439"/>
      <c r="AF190" s="441"/>
      <c r="AG190" s="416"/>
      <c r="AH190" s="442"/>
      <c r="AI190" s="439"/>
      <c r="AJ190" s="440"/>
      <c r="AK190" s="440"/>
      <c r="AL190" s="440"/>
      <c r="AM190" s="440"/>
      <c r="AN190" s="440"/>
      <c r="AO190" s="440"/>
      <c r="AP190" s="440"/>
      <c r="AQ190" s="440"/>
      <c r="AR190" s="440"/>
      <c r="AS190" s="440"/>
      <c r="AT190" s="440"/>
      <c r="AU190" s="439"/>
      <c r="AV190" s="443"/>
    </row>
    <row r="191" spans="1:48" s="9" customFormat="1" ht="13.5" hidden="1" thickBot="1" x14ac:dyDescent="0.25">
      <c r="A191" s="18"/>
      <c r="B191" s="108"/>
      <c r="C191" s="417"/>
      <c r="D191" s="109"/>
      <c r="E191" s="743"/>
      <c r="F191" s="110"/>
      <c r="G191" s="111"/>
      <c r="H191" s="112"/>
      <c r="I191" s="113"/>
      <c r="J191" s="111"/>
      <c r="K191" s="112"/>
      <c r="L191" s="113"/>
      <c r="M191" s="114"/>
      <c r="N191" s="115"/>
      <c r="O191" s="115"/>
      <c r="P191" s="423"/>
      <c r="Q191" s="452"/>
      <c r="R191" s="444"/>
      <c r="S191" s="445"/>
      <c r="T191" s="446"/>
      <c r="U191" s="446"/>
      <c r="V191" s="446"/>
      <c r="W191" s="446"/>
      <c r="X191" s="446"/>
      <c r="Y191" s="446"/>
      <c r="Z191" s="446"/>
      <c r="AA191" s="446"/>
      <c r="AB191" s="446"/>
      <c r="AC191" s="446"/>
      <c r="AD191" s="446"/>
      <c r="AE191" s="447"/>
      <c r="AF191" s="448"/>
      <c r="AG191" s="415"/>
      <c r="AH191" s="449"/>
      <c r="AI191" s="445"/>
      <c r="AJ191" s="446"/>
      <c r="AK191" s="446"/>
      <c r="AL191" s="446"/>
      <c r="AM191" s="446"/>
      <c r="AN191" s="446"/>
      <c r="AO191" s="446"/>
      <c r="AP191" s="446"/>
      <c r="AQ191" s="446"/>
      <c r="AR191" s="446"/>
      <c r="AS191" s="446"/>
      <c r="AT191" s="446"/>
      <c r="AU191" s="447"/>
      <c r="AV191" s="450"/>
    </row>
    <row r="192" spans="1:48" s="9" customFormat="1" ht="13.5" hidden="1" thickBot="1" x14ac:dyDescent="0.25">
      <c r="A192" s="18"/>
      <c r="B192" s="133"/>
      <c r="C192" s="415"/>
      <c r="D192" s="118"/>
      <c r="E192" s="744"/>
      <c r="F192" s="120"/>
      <c r="G192" s="121"/>
      <c r="H192" s="117"/>
      <c r="I192" s="122"/>
      <c r="J192" s="121"/>
      <c r="K192" s="117"/>
      <c r="L192" s="122"/>
      <c r="M192" s="123"/>
      <c r="N192" s="124"/>
      <c r="O192" s="124"/>
      <c r="P192" s="123"/>
      <c r="Q192" s="125"/>
      <c r="R192" s="126"/>
      <c r="S192" s="127"/>
      <c r="T192" s="128"/>
      <c r="U192" s="128"/>
      <c r="V192" s="128"/>
      <c r="W192" s="128"/>
      <c r="X192" s="128"/>
      <c r="Y192" s="128"/>
      <c r="Z192" s="128"/>
      <c r="AA192" s="128"/>
      <c r="AB192" s="128"/>
      <c r="AC192" s="128"/>
      <c r="AD192" s="128"/>
      <c r="AE192" s="129"/>
      <c r="AF192" s="134"/>
      <c r="AG192" s="82"/>
      <c r="AH192" s="131"/>
      <c r="AI192" s="127"/>
      <c r="AJ192" s="128"/>
      <c r="AK192" s="128"/>
      <c r="AL192" s="128"/>
      <c r="AM192" s="128"/>
      <c r="AN192" s="128"/>
      <c r="AO192" s="128"/>
      <c r="AP192" s="128"/>
      <c r="AQ192" s="128"/>
      <c r="AR192" s="128"/>
      <c r="AS192" s="128"/>
      <c r="AT192" s="128"/>
      <c r="AU192" s="129"/>
      <c r="AV192" s="130"/>
    </row>
    <row r="193" spans="1:48" s="9" customFormat="1" ht="13.5" hidden="1" thickBot="1" x14ac:dyDescent="0.25">
      <c r="A193" s="18"/>
      <c r="B193" s="236"/>
      <c r="C193" s="419"/>
      <c r="D193" s="260"/>
      <c r="E193" s="745"/>
      <c r="F193" s="259">
        <v>0</v>
      </c>
      <c r="G193" s="250">
        <v>0</v>
      </c>
      <c r="H193" s="251">
        <v>0</v>
      </c>
      <c r="I193" s="252">
        <v>0</v>
      </c>
      <c r="J193" s="250">
        <v>0</v>
      </c>
      <c r="K193" s="251">
        <v>0</v>
      </c>
      <c r="L193" s="251">
        <v>0</v>
      </c>
      <c r="M193" s="258">
        <v>0</v>
      </c>
      <c r="N193" s="257">
        <v>0</v>
      </c>
      <c r="O193" s="255">
        <v>0</v>
      </c>
      <c r="P193" s="424">
        <f>SUM(M193:O193)</f>
        <v>0</v>
      </c>
      <c r="Q193" s="256">
        <v>0</v>
      </c>
      <c r="R193" s="425" t="s">
        <v>226</v>
      </c>
      <c r="S193" s="426">
        <f>(E193*S194)/12</f>
        <v>0</v>
      </c>
      <c r="T193" s="426">
        <f>(E193*T194)/12</f>
        <v>0</v>
      </c>
      <c r="U193" s="426">
        <f>(E193*U194)/12</f>
        <v>0</v>
      </c>
      <c r="V193" s="426">
        <f>(E193*V194)/12</f>
        <v>0</v>
      </c>
      <c r="W193" s="426">
        <f>(E193*W194)/12</f>
        <v>0</v>
      </c>
      <c r="X193" s="426">
        <f>(E193*X194)/12</f>
        <v>0</v>
      </c>
      <c r="Y193" s="426">
        <f>(E193*Y194)/12</f>
        <v>0</v>
      </c>
      <c r="Z193" s="426">
        <f>(E193*Z194)/12</f>
        <v>0</v>
      </c>
      <c r="AA193" s="426">
        <f>(E193*AA194)/12</f>
        <v>0</v>
      </c>
      <c r="AB193" s="426">
        <f>(E193*AB194)/12</f>
        <v>0</v>
      </c>
      <c r="AC193" s="426">
        <f>(E193*AC194)/12</f>
        <v>0</v>
      </c>
      <c r="AD193" s="426">
        <f>(E193*AD194)/12</f>
        <v>0</v>
      </c>
      <c r="AE193" s="427">
        <f>SUM(S193:AD193)</f>
        <v>0</v>
      </c>
      <c r="AF193" s="428"/>
      <c r="AG193" s="415"/>
      <c r="AH193" s="429" t="s">
        <v>226</v>
      </c>
      <c r="AI193" s="426">
        <f>(E193*AI194)/12</f>
        <v>0</v>
      </c>
      <c r="AJ193" s="426">
        <f>(E193*AJ194)/12</f>
        <v>0</v>
      </c>
      <c r="AK193" s="426">
        <f>(E193*AK194)/12</f>
        <v>0</v>
      </c>
      <c r="AL193" s="426">
        <f>(E193*AL194)/12</f>
        <v>0</v>
      </c>
      <c r="AM193" s="426">
        <f>(E193*AM194)/12</f>
        <v>0</v>
      </c>
      <c r="AN193" s="426">
        <f>(E193*AN194)/12</f>
        <v>0</v>
      </c>
      <c r="AO193" s="426">
        <f>(E193*AO194)/12</f>
        <v>0</v>
      </c>
      <c r="AP193" s="426">
        <f>(E193*AP194)/12</f>
        <v>0</v>
      </c>
      <c r="AQ193" s="426">
        <f>(E193*AQ194)/12</f>
        <v>0</v>
      </c>
      <c r="AR193" s="426">
        <f>(E193*AR194)/12</f>
        <v>0</v>
      </c>
      <c r="AS193" s="426">
        <f>(E193*AS194)/12</f>
        <v>0</v>
      </c>
      <c r="AT193" s="426">
        <f>(E193*AT194)/12</f>
        <v>0</v>
      </c>
      <c r="AU193" s="427">
        <f>SUM(AI193:AT193)</f>
        <v>0</v>
      </c>
      <c r="AV193" s="430"/>
    </row>
    <row r="194" spans="1:48" s="9" customFormat="1" hidden="1" x14ac:dyDescent="0.2">
      <c r="A194" s="18"/>
      <c r="B194" s="83" t="s">
        <v>264</v>
      </c>
      <c r="C194" s="415"/>
      <c r="D194" s="84"/>
      <c r="E194" s="741"/>
      <c r="F194" s="85"/>
      <c r="G194" s="103"/>
      <c r="H194" s="104"/>
      <c r="I194" s="105"/>
      <c r="J194" s="103"/>
      <c r="K194" s="104"/>
      <c r="L194" s="105"/>
      <c r="M194" s="106"/>
      <c r="N194" s="90"/>
      <c r="O194" s="90"/>
      <c r="P194" s="421"/>
      <c r="Q194" s="451"/>
      <c r="R194" s="91" t="s">
        <v>209</v>
      </c>
      <c r="S194" s="92">
        <f>+M193</f>
        <v>0</v>
      </c>
      <c r="T194" s="93">
        <f>S194</f>
        <v>0</v>
      </c>
      <c r="U194" s="93">
        <f t="shared" ref="U194:AD194" si="30">+T194</f>
        <v>0</v>
      </c>
      <c r="V194" s="93">
        <f t="shared" si="30"/>
        <v>0</v>
      </c>
      <c r="W194" s="93">
        <f t="shared" si="30"/>
        <v>0</v>
      </c>
      <c r="X194" s="93">
        <f t="shared" si="30"/>
        <v>0</v>
      </c>
      <c r="Y194" s="93">
        <f t="shared" si="30"/>
        <v>0</v>
      </c>
      <c r="Z194" s="93">
        <f t="shared" si="30"/>
        <v>0</v>
      </c>
      <c r="AA194" s="93">
        <f t="shared" si="30"/>
        <v>0</v>
      </c>
      <c r="AB194" s="93">
        <f t="shared" si="30"/>
        <v>0</v>
      </c>
      <c r="AC194" s="93">
        <f t="shared" si="30"/>
        <v>0</v>
      </c>
      <c r="AD194" s="93">
        <f t="shared" si="30"/>
        <v>0</v>
      </c>
      <c r="AE194" s="94"/>
      <c r="AF194" s="95"/>
      <c r="AG194" s="82"/>
      <c r="AH194" s="96" t="s">
        <v>209</v>
      </c>
      <c r="AI194" s="97">
        <f>+Q193</f>
        <v>0</v>
      </c>
      <c r="AJ194" s="93">
        <f>AI194</f>
        <v>0</v>
      </c>
      <c r="AK194" s="93">
        <f t="shared" ref="AK194:AT194" si="31">+AJ194</f>
        <v>0</v>
      </c>
      <c r="AL194" s="93">
        <f t="shared" si="31"/>
        <v>0</v>
      </c>
      <c r="AM194" s="93">
        <f t="shared" si="31"/>
        <v>0</v>
      </c>
      <c r="AN194" s="93">
        <f t="shared" si="31"/>
        <v>0</v>
      </c>
      <c r="AO194" s="93">
        <f t="shared" si="31"/>
        <v>0</v>
      </c>
      <c r="AP194" s="93">
        <f t="shared" si="31"/>
        <v>0</v>
      </c>
      <c r="AQ194" s="93">
        <f t="shared" si="31"/>
        <v>0</v>
      </c>
      <c r="AR194" s="93">
        <f t="shared" si="31"/>
        <v>0</v>
      </c>
      <c r="AS194" s="93">
        <f t="shared" si="31"/>
        <v>0</v>
      </c>
      <c r="AT194" s="93">
        <f t="shared" si="31"/>
        <v>0</v>
      </c>
      <c r="AU194" s="94"/>
      <c r="AV194" s="98"/>
    </row>
    <row r="195" spans="1:48" s="9" customFormat="1" hidden="1" x14ac:dyDescent="0.2">
      <c r="A195" s="18"/>
      <c r="B195" s="99"/>
      <c r="C195" s="415"/>
      <c r="D195" s="84"/>
      <c r="E195" s="741"/>
      <c r="F195" s="85"/>
      <c r="G195" s="103"/>
      <c r="H195" s="104"/>
      <c r="I195" s="105"/>
      <c r="J195" s="103"/>
      <c r="K195" s="104"/>
      <c r="L195" s="105"/>
      <c r="M195" s="106"/>
      <c r="N195" s="90"/>
      <c r="O195" s="90"/>
      <c r="P195" s="421"/>
      <c r="Q195" s="451"/>
      <c r="R195" s="431"/>
      <c r="S195" s="432"/>
      <c r="T195" s="433"/>
      <c r="U195" s="433"/>
      <c r="V195" s="433"/>
      <c r="W195" s="433"/>
      <c r="X195" s="433"/>
      <c r="Y195" s="433"/>
      <c r="Z195" s="433"/>
      <c r="AA195" s="433"/>
      <c r="AB195" s="433"/>
      <c r="AC195" s="433"/>
      <c r="AD195" s="433"/>
      <c r="AE195" s="434"/>
      <c r="AF195" s="435"/>
      <c r="AG195" s="415"/>
      <c r="AH195" s="436"/>
      <c r="AI195" s="432"/>
      <c r="AJ195" s="433"/>
      <c r="AK195" s="433"/>
      <c r="AL195" s="433"/>
      <c r="AM195" s="433"/>
      <c r="AN195" s="433"/>
      <c r="AO195" s="433"/>
      <c r="AP195" s="433"/>
      <c r="AQ195" s="433"/>
      <c r="AR195" s="433"/>
      <c r="AS195" s="433"/>
      <c r="AT195" s="433"/>
      <c r="AU195" s="434"/>
      <c r="AV195" s="437"/>
    </row>
    <row r="196" spans="1:48" s="9" customFormat="1" hidden="1" x14ac:dyDescent="0.2">
      <c r="A196" s="18"/>
      <c r="B196" s="99"/>
      <c r="C196" s="415"/>
      <c r="D196" s="84"/>
      <c r="E196" s="741"/>
      <c r="F196" s="85"/>
      <c r="G196" s="135"/>
      <c r="H196" s="82"/>
      <c r="I196" s="136"/>
      <c r="J196" s="135"/>
      <c r="K196" s="82"/>
      <c r="L196" s="136"/>
      <c r="M196" s="137"/>
      <c r="N196" s="90"/>
      <c r="O196" s="90"/>
      <c r="P196" s="422"/>
      <c r="Q196" s="451"/>
      <c r="R196" s="438"/>
      <c r="S196" s="439"/>
      <c r="T196" s="440"/>
      <c r="U196" s="440"/>
      <c r="V196" s="440"/>
      <c r="W196" s="440"/>
      <c r="X196" s="440"/>
      <c r="Y196" s="440"/>
      <c r="Z196" s="440"/>
      <c r="AA196" s="440"/>
      <c r="AB196" s="440"/>
      <c r="AC196" s="440"/>
      <c r="AD196" s="440"/>
      <c r="AE196" s="439"/>
      <c r="AF196" s="441"/>
      <c r="AG196" s="416"/>
      <c r="AH196" s="442"/>
      <c r="AI196" s="439"/>
      <c r="AJ196" s="440"/>
      <c r="AK196" s="440"/>
      <c r="AL196" s="440"/>
      <c r="AM196" s="440"/>
      <c r="AN196" s="440"/>
      <c r="AO196" s="440"/>
      <c r="AP196" s="440"/>
      <c r="AQ196" s="440"/>
      <c r="AR196" s="440"/>
      <c r="AS196" s="440"/>
      <c r="AT196" s="440"/>
      <c r="AU196" s="439"/>
      <c r="AV196" s="443"/>
    </row>
    <row r="197" spans="1:48" s="9" customFormat="1" ht="13.5" hidden="1" thickBot="1" x14ac:dyDescent="0.25">
      <c r="A197" s="18"/>
      <c r="B197" s="108"/>
      <c r="C197" s="417"/>
      <c r="D197" s="109"/>
      <c r="E197" s="743"/>
      <c r="F197" s="110"/>
      <c r="G197" s="111"/>
      <c r="H197" s="112"/>
      <c r="I197" s="113"/>
      <c r="J197" s="111"/>
      <c r="K197" s="112"/>
      <c r="L197" s="113"/>
      <c r="M197" s="114"/>
      <c r="N197" s="115"/>
      <c r="O197" s="115"/>
      <c r="P197" s="423"/>
      <c r="Q197" s="452"/>
      <c r="R197" s="444"/>
      <c r="S197" s="445"/>
      <c r="T197" s="446"/>
      <c r="U197" s="446"/>
      <c r="V197" s="446"/>
      <c r="W197" s="446"/>
      <c r="X197" s="446"/>
      <c r="Y197" s="446"/>
      <c r="Z197" s="446"/>
      <c r="AA197" s="446"/>
      <c r="AB197" s="446"/>
      <c r="AC197" s="446"/>
      <c r="AD197" s="446"/>
      <c r="AE197" s="447"/>
      <c r="AF197" s="448"/>
      <c r="AG197" s="415"/>
      <c r="AH197" s="449"/>
      <c r="AI197" s="445"/>
      <c r="AJ197" s="446"/>
      <c r="AK197" s="446"/>
      <c r="AL197" s="446"/>
      <c r="AM197" s="446"/>
      <c r="AN197" s="446"/>
      <c r="AO197" s="446"/>
      <c r="AP197" s="446"/>
      <c r="AQ197" s="446"/>
      <c r="AR197" s="446"/>
      <c r="AS197" s="446"/>
      <c r="AT197" s="446"/>
      <c r="AU197" s="447"/>
      <c r="AV197" s="450"/>
    </row>
    <row r="198" spans="1:48" s="9" customFormat="1" ht="13.5" hidden="1" thickBot="1" x14ac:dyDescent="0.25">
      <c r="A198" s="18"/>
      <c r="B198" s="133"/>
      <c r="C198" s="415"/>
      <c r="D198" s="118"/>
      <c r="E198" s="744"/>
      <c r="F198" s="120"/>
      <c r="G198" s="121"/>
      <c r="H198" s="117"/>
      <c r="I198" s="122"/>
      <c r="J198" s="121"/>
      <c r="K198" s="117"/>
      <c r="L198" s="122"/>
      <c r="M198" s="123"/>
      <c r="N198" s="124"/>
      <c r="O198" s="124"/>
      <c r="P198" s="123"/>
      <c r="Q198" s="125"/>
      <c r="R198" s="126"/>
      <c r="S198" s="127"/>
      <c r="T198" s="128"/>
      <c r="U198" s="128"/>
      <c r="V198" s="128"/>
      <c r="W198" s="128"/>
      <c r="X198" s="128"/>
      <c r="Y198" s="128"/>
      <c r="Z198" s="128"/>
      <c r="AA198" s="128"/>
      <c r="AB198" s="128"/>
      <c r="AC198" s="128"/>
      <c r="AD198" s="128"/>
      <c r="AE198" s="129"/>
      <c r="AF198" s="134"/>
      <c r="AG198" s="82"/>
      <c r="AH198" s="131"/>
      <c r="AI198" s="127"/>
      <c r="AJ198" s="128"/>
      <c r="AK198" s="128"/>
      <c r="AL198" s="128"/>
      <c r="AM198" s="128"/>
      <c r="AN198" s="128"/>
      <c r="AO198" s="128"/>
      <c r="AP198" s="128"/>
      <c r="AQ198" s="128"/>
      <c r="AR198" s="128"/>
      <c r="AS198" s="128"/>
      <c r="AT198" s="128"/>
      <c r="AU198" s="129"/>
      <c r="AV198" s="130"/>
    </row>
    <row r="199" spans="1:48" s="9" customFormat="1" ht="13.5" hidden="1" thickBot="1" x14ac:dyDescent="0.25">
      <c r="A199" s="18"/>
      <c r="B199" s="236"/>
      <c r="C199" s="419"/>
      <c r="D199" s="260"/>
      <c r="E199" s="745"/>
      <c r="F199" s="259">
        <v>0</v>
      </c>
      <c r="G199" s="250">
        <v>0</v>
      </c>
      <c r="H199" s="251">
        <v>0</v>
      </c>
      <c r="I199" s="252">
        <v>0</v>
      </c>
      <c r="J199" s="250">
        <v>0</v>
      </c>
      <c r="K199" s="251">
        <v>0</v>
      </c>
      <c r="L199" s="251">
        <v>0</v>
      </c>
      <c r="M199" s="258">
        <v>0</v>
      </c>
      <c r="N199" s="257">
        <v>0</v>
      </c>
      <c r="O199" s="255">
        <v>0</v>
      </c>
      <c r="P199" s="424">
        <f>SUM(M199:O199)</f>
        <v>0</v>
      </c>
      <c r="Q199" s="256">
        <v>0</v>
      </c>
      <c r="R199" s="425" t="s">
        <v>226</v>
      </c>
      <c r="S199" s="426">
        <f>(E199*S200)/12</f>
        <v>0</v>
      </c>
      <c r="T199" s="426">
        <f>(E199*T200)/12</f>
        <v>0</v>
      </c>
      <c r="U199" s="426">
        <f>(E199*U200)/12</f>
        <v>0</v>
      </c>
      <c r="V199" s="426">
        <f>(E199*V200)/12</f>
        <v>0</v>
      </c>
      <c r="W199" s="426">
        <f>(E199*W200)/12</f>
        <v>0</v>
      </c>
      <c r="X199" s="426">
        <f>(E199*X200)/12</f>
        <v>0</v>
      </c>
      <c r="Y199" s="426">
        <f>(E199*Y200)/12</f>
        <v>0</v>
      </c>
      <c r="Z199" s="426">
        <f>(E199*Z200)/12</f>
        <v>0</v>
      </c>
      <c r="AA199" s="426">
        <f>(E199*AA200)/12</f>
        <v>0</v>
      </c>
      <c r="AB199" s="426">
        <f>(E199*AB200)/12</f>
        <v>0</v>
      </c>
      <c r="AC199" s="426">
        <f>(E199*AC200)/12</f>
        <v>0</v>
      </c>
      <c r="AD199" s="426">
        <f>(E199*AD200)/12</f>
        <v>0</v>
      </c>
      <c r="AE199" s="427">
        <f>SUM(S199:AD199)</f>
        <v>0</v>
      </c>
      <c r="AF199" s="428"/>
      <c r="AG199" s="415"/>
      <c r="AH199" s="429" t="s">
        <v>226</v>
      </c>
      <c r="AI199" s="426">
        <f>(E199*AI200)/12</f>
        <v>0</v>
      </c>
      <c r="AJ199" s="426">
        <f>(E199*AJ200)/12</f>
        <v>0</v>
      </c>
      <c r="AK199" s="426">
        <f>(E199*AK200)/12</f>
        <v>0</v>
      </c>
      <c r="AL199" s="426">
        <f>(E199*AL200)/12</f>
        <v>0</v>
      </c>
      <c r="AM199" s="426">
        <f>(E199*AM200)/12</f>
        <v>0</v>
      </c>
      <c r="AN199" s="426">
        <f>(E199*AN200)/12</f>
        <v>0</v>
      </c>
      <c r="AO199" s="426">
        <f>(E199*AO200)/12</f>
        <v>0</v>
      </c>
      <c r="AP199" s="426">
        <f>(E199*AP200)/12</f>
        <v>0</v>
      </c>
      <c r="AQ199" s="426">
        <f>(E199*AQ200)/12</f>
        <v>0</v>
      </c>
      <c r="AR199" s="426">
        <f>(E199*AR200)/12</f>
        <v>0</v>
      </c>
      <c r="AS199" s="426">
        <f>(E199*AS200)/12</f>
        <v>0</v>
      </c>
      <c r="AT199" s="426">
        <f>(E199*AT200)/12</f>
        <v>0</v>
      </c>
      <c r="AU199" s="427">
        <f>SUM(AI199:AT199)</f>
        <v>0</v>
      </c>
      <c r="AV199" s="430"/>
    </row>
    <row r="200" spans="1:48" s="9" customFormat="1" hidden="1" x14ac:dyDescent="0.2">
      <c r="A200" s="18"/>
      <c r="B200" s="83" t="s">
        <v>264</v>
      </c>
      <c r="C200" s="415"/>
      <c r="D200" s="84"/>
      <c r="E200" s="741"/>
      <c r="F200" s="85"/>
      <c r="G200" s="103"/>
      <c r="H200" s="104"/>
      <c r="I200" s="105"/>
      <c r="J200" s="103"/>
      <c r="K200" s="104"/>
      <c r="L200" s="105"/>
      <c r="M200" s="106"/>
      <c r="N200" s="90"/>
      <c r="O200" s="90"/>
      <c r="P200" s="421"/>
      <c r="Q200" s="451"/>
      <c r="R200" s="91" t="s">
        <v>209</v>
      </c>
      <c r="S200" s="92">
        <f>+M199</f>
        <v>0</v>
      </c>
      <c r="T200" s="93">
        <f>S200</f>
        <v>0</v>
      </c>
      <c r="U200" s="93">
        <f t="shared" ref="U200:AD200" si="32">+T200</f>
        <v>0</v>
      </c>
      <c r="V200" s="93">
        <f t="shared" si="32"/>
        <v>0</v>
      </c>
      <c r="W200" s="93">
        <f t="shared" si="32"/>
        <v>0</v>
      </c>
      <c r="X200" s="93">
        <f t="shared" si="32"/>
        <v>0</v>
      </c>
      <c r="Y200" s="93">
        <f t="shared" si="32"/>
        <v>0</v>
      </c>
      <c r="Z200" s="93">
        <f t="shared" si="32"/>
        <v>0</v>
      </c>
      <c r="AA200" s="93">
        <f t="shared" si="32"/>
        <v>0</v>
      </c>
      <c r="AB200" s="93">
        <f t="shared" si="32"/>
        <v>0</v>
      </c>
      <c r="AC200" s="93">
        <f t="shared" si="32"/>
        <v>0</v>
      </c>
      <c r="AD200" s="93">
        <f t="shared" si="32"/>
        <v>0</v>
      </c>
      <c r="AE200" s="94"/>
      <c r="AF200" s="95"/>
      <c r="AG200" s="82"/>
      <c r="AH200" s="96" t="s">
        <v>209</v>
      </c>
      <c r="AI200" s="97">
        <f>+Q199</f>
        <v>0</v>
      </c>
      <c r="AJ200" s="93">
        <f>AI200</f>
        <v>0</v>
      </c>
      <c r="AK200" s="93">
        <f t="shared" ref="AK200:AT200" si="33">+AJ200</f>
        <v>0</v>
      </c>
      <c r="AL200" s="93">
        <f t="shared" si="33"/>
        <v>0</v>
      </c>
      <c r="AM200" s="93">
        <f t="shared" si="33"/>
        <v>0</v>
      </c>
      <c r="AN200" s="93">
        <f t="shared" si="33"/>
        <v>0</v>
      </c>
      <c r="AO200" s="93">
        <f t="shared" si="33"/>
        <v>0</v>
      </c>
      <c r="AP200" s="93">
        <f t="shared" si="33"/>
        <v>0</v>
      </c>
      <c r="AQ200" s="93">
        <f t="shared" si="33"/>
        <v>0</v>
      </c>
      <c r="AR200" s="93">
        <f t="shared" si="33"/>
        <v>0</v>
      </c>
      <c r="AS200" s="93">
        <f t="shared" si="33"/>
        <v>0</v>
      </c>
      <c r="AT200" s="93">
        <f t="shared" si="33"/>
        <v>0</v>
      </c>
      <c r="AU200" s="94"/>
      <c r="AV200" s="98"/>
    </row>
    <row r="201" spans="1:48" s="9" customFormat="1" hidden="1" x14ac:dyDescent="0.2">
      <c r="A201" s="18"/>
      <c r="B201" s="99"/>
      <c r="C201" s="415"/>
      <c r="D201" s="84"/>
      <c r="E201" s="741"/>
      <c r="F201" s="85"/>
      <c r="G201" s="103"/>
      <c r="H201" s="104"/>
      <c r="I201" s="105"/>
      <c r="J201" s="103"/>
      <c r="K201" s="104"/>
      <c r="L201" s="105"/>
      <c r="M201" s="106"/>
      <c r="N201" s="90"/>
      <c r="O201" s="90"/>
      <c r="P201" s="421"/>
      <c r="Q201" s="451"/>
      <c r="R201" s="431"/>
      <c r="S201" s="432"/>
      <c r="T201" s="433"/>
      <c r="U201" s="433"/>
      <c r="V201" s="433"/>
      <c r="W201" s="433"/>
      <c r="X201" s="433"/>
      <c r="Y201" s="433"/>
      <c r="Z201" s="433"/>
      <c r="AA201" s="433"/>
      <c r="AB201" s="433"/>
      <c r="AC201" s="433"/>
      <c r="AD201" s="433"/>
      <c r="AE201" s="434"/>
      <c r="AF201" s="435"/>
      <c r="AG201" s="415"/>
      <c r="AH201" s="436"/>
      <c r="AI201" s="432"/>
      <c r="AJ201" s="433"/>
      <c r="AK201" s="433"/>
      <c r="AL201" s="433"/>
      <c r="AM201" s="433"/>
      <c r="AN201" s="433"/>
      <c r="AO201" s="433"/>
      <c r="AP201" s="433"/>
      <c r="AQ201" s="433"/>
      <c r="AR201" s="433"/>
      <c r="AS201" s="433"/>
      <c r="AT201" s="433"/>
      <c r="AU201" s="434"/>
      <c r="AV201" s="437"/>
    </row>
    <row r="202" spans="1:48" s="9" customFormat="1" hidden="1" x14ac:dyDescent="0.2">
      <c r="A202" s="18"/>
      <c r="B202" s="99"/>
      <c r="C202" s="415"/>
      <c r="D202" s="84"/>
      <c r="E202" s="741"/>
      <c r="F202" s="85"/>
      <c r="G202" s="135"/>
      <c r="H202" s="82"/>
      <c r="I202" s="136"/>
      <c r="J202" s="135"/>
      <c r="K202" s="82"/>
      <c r="L202" s="136"/>
      <c r="M202" s="137"/>
      <c r="N202" s="90"/>
      <c r="O202" s="90"/>
      <c r="P202" s="422"/>
      <c r="Q202" s="451"/>
      <c r="R202" s="438"/>
      <c r="S202" s="439"/>
      <c r="T202" s="440"/>
      <c r="U202" s="440"/>
      <c r="V202" s="440"/>
      <c r="W202" s="440"/>
      <c r="X202" s="440"/>
      <c r="Y202" s="440"/>
      <c r="Z202" s="440"/>
      <c r="AA202" s="440"/>
      <c r="AB202" s="440"/>
      <c r="AC202" s="440"/>
      <c r="AD202" s="440"/>
      <c r="AE202" s="439"/>
      <c r="AF202" s="441"/>
      <c r="AG202" s="416"/>
      <c r="AH202" s="442"/>
      <c r="AI202" s="439"/>
      <c r="AJ202" s="440"/>
      <c r="AK202" s="440"/>
      <c r="AL202" s="440"/>
      <c r="AM202" s="440"/>
      <c r="AN202" s="440"/>
      <c r="AO202" s="440"/>
      <c r="AP202" s="440"/>
      <c r="AQ202" s="440"/>
      <c r="AR202" s="440"/>
      <c r="AS202" s="440"/>
      <c r="AT202" s="440"/>
      <c r="AU202" s="439"/>
      <c r="AV202" s="443"/>
    </row>
    <row r="203" spans="1:48" s="9" customFormat="1" ht="13.5" hidden="1" thickBot="1" x14ac:dyDescent="0.25">
      <c r="A203" s="18"/>
      <c r="B203" s="108"/>
      <c r="C203" s="417"/>
      <c r="D203" s="109"/>
      <c r="E203" s="743"/>
      <c r="F203" s="110"/>
      <c r="G203" s="111"/>
      <c r="H203" s="112"/>
      <c r="I203" s="113"/>
      <c r="J203" s="111"/>
      <c r="K203" s="112"/>
      <c r="L203" s="113"/>
      <c r="M203" s="114"/>
      <c r="N203" s="115"/>
      <c r="O203" s="115"/>
      <c r="P203" s="423"/>
      <c r="Q203" s="452"/>
      <c r="R203" s="444"/>
      <c r="S203" s="445"/>
      <c r="T203" s="446"/>
      <c r="U203" s="446"/>
      <c r="V203" s="446"/>
      <c r="W203" s="446"/>
      <c r="X203" s="446"/>
      <c r="Y203" s="446"/>
      <c r="Z203" s="446"/>
      <c r="AA203" s="446"/>
      <c r="AB203" s="446"/>
      <c r="AC203" s="446"/>
      <c r="AD203" s="446"/>
      <c r="AE203" s="447"/>
      <c r="AF203" s="448"/>
      <c r="AG203" s="415"/>
      <c r="AH203" s="449"/>
      <c r="AI203" s="445"/>
      <c r="AJ203" s="446"/>
      <c r="AK203" s="446"/>
      <c r="AL203" s="446"/>
      <c r="AM203" s="446"/>
      <c r="AN203" s="446"/>
      <c r="AO203" s="446"/>
      <c r="AP203" s="446"/>
      <c r="AQ203" s="446"/>
      <c r="AR203" s="446"/>
      <c r="AS203" s="446"/>
      <c r="AT203" s="446"/>
      <c r="AU203" s="447"/>
      <c r="AV203" s="450"/>
    </row>
    <row r="204" spans="1:48" s="9" customFormat="1" ht="13.5" hidden="1" thickBot="1" x14ac:dyDescent="0.25">
      <c r="A204" s="18"/>
      <c r="B204" s="133"/>
      <c r="C204" s="415"/>
      <c r="D204" s="118"/>
      <c r="E204" s="744"/>
      <c r="F204" s="120"/>
      <c r="G204" s="121"/>
      <c r="H204" s="117"/>
      <c r="I204" s="122"/>
      <c r="J204" s="121"/>
      <c r="K204" s="117"/>
      <c r="L204" s="122"/>
      <c r="M204" s="123"/>
      <c r="N204" s="124"/>
      <c r="O204" s="124"/>
      <c r="P204" s="123"/>
      <c r="Q204" s="125"/>
      <c r="R204" s="126"/>
      <c r="S204" s="127"/>
      <c r="T204" s="128"/>
      <c r="U204" s="128"/>
      <c r="V204" s="128"/>
      <c r="W204" s="128"/>
      <c r="X204" s="128"/>
      <c r="Y204" s="128"/>
      <c r="Z204" s="128"/>
      <c r="AA204" s="128"/>
      <c r="AB204" s="128"/>
      <c r="AC204" s="128"/>
      <c r="AD204" s="128"/>
      <c r="AE204" s="129"/>
      <c r="AF204" s="134"/>
      <c r="AG204" s="82"/>
      <c r="AH204" s="131"/>
      <c r="AI204" s="127"/>
      <c r="AJ204" s="128"/>
      <c r="AK204" s="128"/>
      <c r="AL204" s="128"/>
      <c r="AM204" s="128"/>
      <c r="AN204" s="128"/>
      <c r="AO204" s="128"/>
      <c r="AP204" s="128"/>
      <c r="AQ204" s="128"/>
      <c r="AR204" s="128"/>
      <c r="AS204" s="128"/>
      <c r="AT204" s="128"/>
      <c r="AU204" s="129"/>
      <c r="AV204" s="130"/>
    </row>
    <row r="205" spans="1:48" s="9" customFormat="1" ht="13.5" hidden="1" thickBot="1" x14ac:dyDescent="0.25">
      <c r="A205" s="18"/>
      <c r="B205" s="236"/>
      <c r="C205" s="419"/>
      <c r="D205" s="260"/>
      <c r="E205" s="745"/>
      <c r="F205" s="259">
        <v>0</v>
      </c>
      <c r="G205" s="250">
        <v>0</v>
      </c>
      <c r="H205" s="251">
        <v>0</v>
      </c>
      <c r="I205" s="252">
        <v>0</v>
      </c>
      <c r="J205" s="250">
        <v>0</v>
      </c>
      <c r="K205" s="251">
        <v>0</v>
      </c>
      <c r="L205" s="251">
        <v>0</v>
      </c>
      <c r="M205" s="258">
        <v>0</v>
      </c>
      <c r="N205" s="257">
        <v>0</v>
      </c>
      <c r="O205" s="255">
        <v>0</v>
      </c>
      <c r="P205" s="424">
        <f>SUM(M205:O205)</f>
        <v>0</v>
      </c>
      <c r="Q205" s="256">
        <v>0</v>
      </c>
      <c r="R205" s="425" t="s">
        <v>226</v>
      </c>
      <c r="S205" s="426">
        <f>(E205*S206)/12</f>
        <v>0</v>
      </c>
      <c r="T205" s="426">
        <f>(E205*T206)/12</f>
        <v>0</v>
      </c>
      <c r="U205" s="426">
        <f>(E205*U206)/12</f>
        <v>0</v>
      </c>
      <c r="V205" s="426">
        <f>(E205*V206)/12</f>
        <v>0</v>
      </c>
      <c r="W205" s="426">
        <f>(E205*W206)/12</f>
        <v>0</v>
      </c>
      <c r="X205" s="426">
        <f>(E205*X206)/12</f>
        <v>0</v>
      </c>
      <c r="Y205" s="426">
        <f>(E205*Y206)/12</f>
        <v>0</v>
      </c>
      <c r="Z205" s="426">
        <f>(E205*Z206)/12</f>
        <v>0</v>
      </c>
      <c r="AA205" s="426">
        <f>(E205*AA206)/12</f>
        <v>0</v>
      </c>
      <c r="AB205" s="426">
        <f>(E205*AB206)/12</f>
        <v>0</v>
      </c>
      <c r="AC205" s="426">
        <f>(E205*AC206)/12</f>
        <v>0</v>
      </c>
      <c r="AD205" s="426">
        <f>(E205*AD206)/12</f>
        <v>0</v>
      </c>
      <c r="AE205" s="427">
        <f>SUM(S205:AD205)</f>
        <v>0</v>
      </c>
      <c r="AF205" s="428"/>
      <c r="AG205" s="415"/>
      <c r="AH205" s="429" t="s">
        <v>226</v>
      </c>
      <c r="AI205" s="426">
        <f>(E205*AI206)/12</f>
        <v>0</v>
      </c>
      <c r="AJ205" s="426">
        <f>(E205*AJ206)/12</f>
        <v>0</v>
      </c>
      <c r="AK205" s="426">
        <f>(E205*AK206)/12</f>
        <v>0</v>
      </c>
      <c r="AL205" s="426">
        <f>(E205*AL206)/12</f>
        <v>0</v>
      </c>
      <c r="AM205" s="426">
        <f>(E205*AM206)/12</f>
        <v>0</v>
      </c>
      <c r="AN205" s="426">
        <f>(E205*AN206)/12</f>
        <v>0</v>
      </c>
      <c r="AO205" s="426">
        <f>(E205*AO206)/12</f>
        <v>0</v>
      </c>
      <c r="AP205" s="426">
        <f>(E205*AP206)/12</f>
        <v>0</v>
      </c>
      <c r="AQ205" s="426">
        <f>(E205*AQ206)/12</f>
        <v>0</v>
      </c>
      <c r="AR205" s="426">
        <f>(E205*AR206)/12</f>
        <v>0</v>
      </c>
      <c r="AS205" s="426">
        <f>(E205*AS206)/12</f>
        <v>0</v>
      </c>
      <c r="AT205" s="426">
        <f>(E205*AT206)/12</f>
        <v>0</v>
      </c>
      <c r="AU205" s="427">
        <f>SUM(AI205:AT205)</f>
        <v>0</v>
      </c>
      <c r="AV205" s="430"/>
    </row>
    <row r="206" spans="1:48" s="9" customFormat="1" hidden="1" x14ac:dyDescent="0.2">
      <c r="A206" s="18"/>
      <c r="B206" s="83" t="s">
        <v>264</v>
      </c>
      <c r="C206" s="415"/>
      <c r="D206" s="84"/>
      <c r="E206" s="741"/>
      <c r="F206" s="85"/>
      <c r="G206" s="103"/>
      <c r="H206" s="104"/>
      <c r="I206" s="105"/>
      <c r="J206" s="103"/>
      <c r="K206" s="104"/>
      <c r="L206" s="105"/>
      <c r="M206" s="106"/>
      <c r="N206" s="90"/>
      <c r="O206" s="90"/>
      <c r="P206" s="421"/>
      <c r="Q206" s="451"/>
      <c r="R206" s="91" t="s">
        <v>209</v>
      </c>
      <c r="S206" s="92">
        <f>+M205</f>
        <v>0</v>
      </c>
      <c r="T206" s="93">
        <f>S206</f>
        <v>0</v>
      </c>
      <c r="U206" s="93">
        <f t="shared" ref="U206:AD206" si="34">+T206</f>
        <v>0</v>
      </c>
      <c r="V206" s="93">
        <f t="shared" si="34"/>
        <v>0</v>
      </c>
      <c r="W206" s="93">
        <f t="shared" si="34"/>
        <v>0</v>
      </c>
      <c r="X206" s="93">
        <f t="shared" si="34"/>
        <v>0</v>
      </c>
      <c r="Y206" s="93">
        <f t="shared" si="34"/>
        <v>0</v>
      </c>
      <c r="Z206" s="93">
        <f t="shared" si="34"/>
        <v>0</v>
      </c>
      <c r="AA206" s="93">
        <f t="shared" si="34"/>
        <v>0</v>
      </c>
      <c r="AB206" s="93">
        <f t="shared" si="34"/>
        <v>0</v>
      </c>
      <c r="AC206" s="93">
        <f t="shared" si="34"/>
        <v>0</v>
      </c>
      <c r="AD206" s="93">
        <f t="shared" si="34"/>
        <v>0</v>
      </c>
      <c r="AE206" s="94"/>
      <c r="AF206" s="95"/>
      <c r="AG206" s="82"/>
      <c r="AH206" s="96" t="s">
        <v>209</v>
      </c>
      <c r="AI206" s="97">
        <f>+Q205</f>
        <v>0</v>
      </c>
      <c r="AJ206" s="93">
        <f>AI206</f>
        <v>0</v>
      </c>
      <c r="AK206" s="93">
        <f t="shared" ref="AK206:AT206" si="35">+AJ206</f>
        <v>0</v>
      </c>
      <c r="AL206" s="93">
        <f t="shared" si="35"/>
        <v>0</v>
      </c>
      <c r="AM206" s="93">
        <f t="shared" si="35"/>
        <v>0</v>
      </c>
      <c r="AN206" s="93">
        <f t="shared" si="35"/>
        <v>0</v>
      </c>
      <c r="AO206" s="93">
        <f t="shared" si="35"/>
        <v>0</v>
      </c>
      <c r="AP206" s="93">
        <f t="shared" si="35"/>
        <v>0</v>
      </c>
      <c r="AQ206" s="93">
        <f t="shared" si="35"/>
        <v>0</v>
      </c>
      <c r="AR206" s="93">
        <f t="shared" si="35"/>
        <v>0</v>
      </c>
      <c r="AS206" s="93">
        <f t="shared" si="35"/>
        <v>0</v>
      </c>
      <c r="AT206" s="93">
        <f t="shared" si="35"/>
        <v>0</v>
      </c>
      <c r="AU206" s="94"/>
      <c r="AV206" s="98"/>
    </row>
    <row r="207" spans="1:48" s="9" customFormat="1" hidden="1" x14ac:dyDescent="0.2">
      <c r="A207" s="18"/>
      <c r="B207" s="99"/>
      <c r="C207" s="415"/>
      <c r="D207" s="84"/>
      <c r="E207" s="741"/>
      <c r="F207" s="85"/>
      <c r="G207" s="103"/>
      <c r="H207" s="104"/>
      <c r="I207" s="105"/>
      <c r="J207" s="103"/>
      <c r="K207" s="104"/>
      <c r="L207" s="105"/>
      <c r="M207" s="106"/>
      <c r="N207" s="90"/>
      <c r="O207" s="90"/>
      <c r="P207" s="421"/>
      <c r="Q207" s="451"/>
      <c r="R207" s="431"/>
      <c r="S207" s="432"/>
      <c r="T207" s="433"/>
      <c r="U207" s="433"/>
      <c r="V207" s="433"/>
      <c r="W207" s="433"/>
      <c r="X207" s="433"/>
      <c r="Y207" s="433"/>
      <c r="Z207" s="433"/>
      <c r="AA207" s="433"/>
      <c r="AB207" s="433"/>
      <c r="AC207" s="433"/>
      <c r="AD207" s="433"/>
      <c r="AE207" s="434"/>
      <c r="AF207" s="435"/>
      <c r="AG207" s="415"/>
      <c r="AH207" s="436"/>
      <c r="AI207" s="432"/>
      <c r="AJ207" s="433"/>
      <c r="AK207" s="433"/>
      <c r="AL207" s="433"/>
      <c r="AM207" s="433"/>
      <c r="AN207" s="433"/>
      <c r="AO207" s="433"/>
      <c r="AP207" s="433"/>
      <c r="AQ207" s="433"/>
      <c r="AR207" s="433"/>
      <c r="AS207" s="433"/>
      <c r="AT207" s="433"/>
      <c r="AU207" s="434"/>
      <c r="AV207" s="437"/>
    </row>
    <row r="208" spans="1:48" s="9" customFormat="1" hidden="1" x14ac:dyDescent="0.2">
      <c r="A208" s="18"/>
      <c r="B208" s="99"/>
      <c r="C208" s="415"/>
      <c r="D208" s="84"/>
      <c r="E208" s="741"/>
      <c r="F208" s="85"/>
      <c r="G208" s="135"/>
      <c r="H208" s="82"/>
      <c r="I208" s="136"/>
      <c r="J208" s="135"/>
      <c r="K208" s="82"/>
      <c r="L208" s="136"/>
      <c r="M208" s="137"/>
      <c r="N208" s="90"/>
      <c r="O208" s="90"/>
      <c r="P208" s="422"/>
      <c r="Q208" s="451"/>
      <c r="R208" s="438"/>
      <c r="S208" s="439"/>
      <c r="T208" s="440"/>
      <c r="U208" s="440"/>
      <c r="V208" s="440"/>
      <c r="W208" s="440"/>
      <c r="X208" s="440"/>
      <c r="Y208" s="440"/>
      <c r="Z208" s="440"/>
      <c r="AA208" s="440"/>
      <c r="AB208" s="440"/>
      <c r="AC208" s="440"/>
      <c r="AD208" s="440"/>
      <c r="AE208" s="439"/>
      <c r="AF208" s="441"/>
      <c r="AG208" s="416"/>
      <c r="AH208" s="442"/>
      <c r="AI208" s="439"/>
      <c r="AJ208" s="440"/>
      <c r="AK208" s="440"/>
      <c r="AL208" s="440"/>
      <c r="AM208" s="440"/>
      <c r="AN208" s="440"/>
      <c r="AO208" s="440"/>
      <c r="AP208" s="440"/>
      <c r="AQ208" s="440"/>
      <c r="AR208" s="440"/>
      <c r="AS208" s="440"/>
      <c r="AT208" s="440"/>
      <c r="AU208" s="439"/>
      <c r="AV208" s="443"/>
    </row>
    <row r="209" spans="1:48" s="9" customFormat="1" ht="13.5" hidden="1" thickBot="1" x14ac:dyDescent="0.25">
      <c r="A209" s="18"/>
      <c r="B209" s="108"/>
      <c r="C209" s="417"/>
      <c r="D209" s="109"/>
      <c r="E209" s="743"/>
      <c r="F209" s="110"/>
      <c r="G209" s="111"/>
      <c r="H209" s="112"/>
      <c r="I209" s="113"/>
      <c r="J209" s="111"/>
      <c r="K209" s="112"/>
      <c r="L209" s="113"/>
      <c r="M209" s="114"/>
      <c r="N209" s="115"/>
      <c r="O209" s="115"/>
      <c r="P209" s="423"/>
      <c r="Q209" s="452"/>
      <c r="R209" s="444"/>
      <c r="S209" s="445"/>
      <c r="T209" s="446"/>
      <c r="U209" s="446"/>
      <c r="V209" s="446"/>
      <c r="W209" s="446"/>
      <c r="X209" s="446"/>
      <c r="Y209" s="446"/>
      <c r="Z209" s="446"/>
      <c r="AA209" s="446"/>
      <c r="AB209" s="446"/>
      <c r="AC209" s="446"/>
      <c r="AD209" s="446"/>
      <c r="AE209" s="447"/>
      <c r="AF209" s="448"/>
      <c r="AG209" s="415"/>
      <c r="AH209" s="449"/>
      <c r="AI209" s="445"/>
      <c r="AJ209" s="446"/>
      <c r="AK209" s="446"/>
      <c r="AL209" s="446"/>
      <c r="AM209" s="446"/>
      <c r="AN209" s="446"/>
      <c r="AO209" s="446"/>
      <c r="AP209" s="446"/>
      <c r="AQ209" s="446"/>
      <c r="AR209" s="446"/>
      <c r="AS209" s="446"/>
      <c r="AT209" s="446"/>
      <c r="AU209" s="447"/>
      <c r="AV209" s="450"/>
    </row>
    <row r="210" spans="1:48" s="9" customFormat="1" ht="13.5" hidden="1" thickBot="1" x14ac:dyDescent="0.25">
      <c r="A210" s="18"/>
      <c r="B210" s="133"/>
      <c r="C210" s="415"/>
      <c r="D210" s="118"/>
      <c r="E210" s="744"/>
      <c r="F210" s="120"/>
      <c r="G210" s="121"/>
      <c r="H210" s="117"/>
      <c r="I210" s="122"/>
      <c r="J210" s="121"/>
      <c r="K210" s="117"/>
      <c r="L210" s="122"/>
      <c r="M210" s="123"/>
      <c r="N210" s="124"/>
      <c r="O210" s="124"/>
      <c r="P210" s="123"/>
      <c r="Q210" s="125"/>
      <c r="R210" s="126"/>
      <c r="S210" s="127"/>
      <c r="T210" s="128"/>
      <c r="U210" s="128"/>
      <c r="V210" s="128"/>
      <c r="W210" s="128"/>
      <c r="X210" s="128"/>
      <c r="Y210" s="128"/>
      <c r="Z210" s="128"/>
      <c r="AA210" s="128"/>
      <c r="AB210" s="128"/>
      <c r="AC210" s="128"/>
      <c r="AD210" s="128"/>
      <c r="AE210" s="129"/>
      <c r="AF210" s="134"/>
      <c r="AG210" s="82"/>
      <c r="AH210" s="131"/>
      <c r="AI210" s="127"/>
      <c r="AJ210" s="128"/>
      <c r="AK210" s="128"/>
      <c r="AL210" s="128"/>
      <c r="AM210" s="128"/>
      <c r="AN210" s="128"/>
      <c r="AO210" s="128"/>
      <c r="AP210" s="128"/>
      <c r="AQ210" s="128"/>
      <c r="AR210" s="128"/>
      <c r="AS210" s="128"/>
      <c r="AT210" s="128"/>
      <c r="AU210" s="129"/>
      <c r="AV210" s="130"/>
    </row>
    <row r="211" spans="1:48" s="9" customFormat="1" ht="13.5" hidden="1" thickBot="1" x14ac:dyDescent="0.25">
      <c r="A211" s="18"/>
      <c r="B211" s="236"/>
      <c r="C211" s="419"/>
      <c r="D211" s="260"/>
      <c r="E211" s="745"/>
      <c r="F211" s="259">
        <v>0</v>
      </c>
      <c r="G211" s="250">
        <v>0</v>
      </c>
      <c r="H211" s="251">
        <v>0</v>
      </c>
      <c r="I211" s="252">
        <v>0</v>
      </c>
      <c r="J211" s="250">
        <v>0</v>
      </c>
      <c r="K211" s="251">
        <v>0</v>
      </c>
      <c r="L211" s="251">
        <v>0</v>
      </c>
      <c r="M211" s="258">
        <v>0</v>
      </c>
      <c r="N211" s="257">
        <v>0</v>
      </c>
      <c r="O211" s="255">
        <v>0</v>
      </c>
      <c r="P211" s="424">
        <f>SUM(M211:O211)</f>
        <v>0</v>
      </c>
      <c r="Q211" s="256">
        <v>0</v>
      </c>
      <c r="R211" s="425" t="s">
        <v>226</v>
      </c>
      <c r="S211" s="426">
        <f>(E211*S212)/12</f>
        <v>0</v>
      </c>
      <c r="T211" s="426">
        <f>(E211*T212)/12</f>
        <v>0</v>
      </c>
      <c r="U211" s="426">
        <f>(E211*U212)/12</f>
        <v>0</v>
      </c>
      <c r="V211" s="426">
        <f>(E211*V212)/12</f>
        <v>0</v>
      </c>
      <c r="W211" s="426">
        <f>(E211*W212)/12</f>
        <v>0</v>
      </c>
      <c r="X211" s="426">
        <f>(E211*X212)/12</f>
        <v>0</v>
      </c>
      <c r="Y211" s="426">
        <f>(E211*Y212)/12</f>
        <v>0</v>
      </c>
      <c r="Z211" s="426">
        <f>(E211*Z212)/12</f>
        <v>0</v>
      </c>
      <c r="AA211" s="426">
        <f>(E211*AA212)/12</f>
        <v>0</v>
      </c>
      <c r="AB211" s="426">
        <f>(E211*AB212)/12</f>
        <v>0</v>
      </c>
      <c r="AC211" s="426">
        <f>(E211*AC212)/12</f>
        <v>0</v>
      </c>
      <c r="AD211" s="426">
        <f>(E211*AD212)/12</f>
        <v>0</v>
      </c>
      <c r="AE211" s="427">
        <f>SUM(S211:AD211)</f>
        <v>0</v>
      </c>
      <c r="AF211" s="428"/>
      <c r="AG211" s="415"/>
      <c r="AH211" s="429" t="s">
        <v>226</v>
      </c>
      <c r="AI211" s="426">
        <f>(E211*AI212)/12</f>
        <v>0</v>
      </c>
      <c r="AJ211" s="426">
        <f>(E211*AJ212)/12</f>
        <v>0</v>
      </c>
      <c r="AK211" s="426">
        <f>(E211*AK212)/12</f>
        <v>0</v>
      </c>
      <c r="AL211" s="426">
        <f>(E211*AL212)/12</f>
        <v>0</v>
      </c>
      <c r="AM211" s="426">
        <f>(E211*AM212)/12</f>
        <v>0</v>
      </c>
      <c r="AN211" s="426">
        <f>(E211*AN212)/12</f>
        <v>0</v>
      </c>
      <c r="AO211" s="426">
        <f>(E211*AO212)/12</f>
        <v>0</v>
      </c>
      <c r="AP211" s="426">
        <f>(E211*AP212)/12</f>
        <v>0</v>
      </c>
      <c r="AQ211" s="426">
        <f>(E211*AQ212)/12</f>
        <v>0</v>
      </c>
      <c r="AR211" s="426">
        <f>(E211*AR212)/12</f>
        <v>0</v>
      </c>
      <c r="AS211" s="426">
        <f>(E211*AS212)/12</f>
        <v>0</v>
      </c>
      <c r="AT211" s="426">
        <f>(E211*AT212)/12</f>
        <v>0</v>
      </c>
      <c r="AU211" s="427">
        <f>SUM(AI211:AT211)</f>
        <v>0</v>
      </c>
      <c r="AV211" s="430"/>
    </row>
    <row r="212" spans="1:48" s="9" customFormat="1" hidden="1" x14ac:dyDescent="0.2">
      <c r="A212" s="18"/>
      <c r="B212" s="83" t="s">
        <v>264</v>
      </c>
      <c r="C212" s="415"/>
      <c r="D212" s="84"/>
      <c r="E212" s="741"/>
      <c r="F212" s="85"/>
      <c r="G212" s="103"/>
      <c r="H212" s="104"/>
      <c r="I212" s="105"/>
      <c r="J212" s="103"/>
      <c r="K212" s="104"/>
      <c r="L212" s="105"/>
      <c r="M212" s="106"/>
      <c r="N212" s="90"/>
      <c r="O212" s="90"/>
      <c r="P212" s="421"/>
      <c r="Q212" s="451"/>
      <c r="R212" s="91" t="s">
        <v>209</v>
      </c>
      <c r="S212" s="92">
        <f>+M211</f>
        <v>0</v>
      </c>
      <c r="T212" s="93">
        <f>S212</f>
        <v>0</v>
      </c>
      <c r="U212" s="93">
        <f t="shared" ref="U212:AD212" si="36">+T212</f>
        <v>0</v>
      </c>
      <c r="V212" s="93">
        <f t="shared" si="36"/>
        <v>0</v>
      </c>
      <c r="W212" s="93">
        <f t="shared" si="36"/>
        <v>0</v>
      </c>
      <c r="X212" s="93">
        <f t="shared" si="36"/>
        <v>0</v>
      </c>
      <c r="Y212" s="93">
        <f t="shared" si="36"/>
        <v>0</v>
      </c>
      <c r="Z212" s="93">
        <f t="shared" si="36"/>
        <v>0</v>
      </c>
      <c r="AA212" s="93">
        <f t="shared" si="36"/>
        <v>0</v>
      </c>
      <c r="AB212" s="93">
        <f t="shared" si="36"/>
        <v>0</v>
      </c>
      <c r="AC212" s="93">
        <f t="shared" si="36"/>
        <v>0</v>
      </c>
      <c r="AD212" s="93">
        <f t="shared" si="36"/>
        <v>0</v>
      </c>
      <c r="AE212" s="94"/>
      <c r="AF212" s="95"/>
      <c r="AG212" s="82"/>
      <c r="AH212" s="96" t="s">
        <v>209</v>
      </c>
      <c r="AI212" s="97">
        <f>+Q211</f>
        <v>0</v>
      </c>
      <c r="AJ212" s="93">
        <f>AI212</f>
        <v>0</v>
      </c>
      <c r="AK212" s="93">
        <f t="shared" ref="AK212:AT212" si="37">+AJ212</f>
        <v>0</v>
      </c>
      <c r="AL212" s="93">
        <f t="shared" si="37"/>
        <v>0</v>
      </c>
      <c r="AM212" s="93">
        <f t="shared" si="37"/>
        <v>0</v>
      </c>
      <c r="AN212" s="93">
        <f t="shared" si="37"/>
        <v>0</v>
      </c>
      <c r="AO212" s="93">
        <f t="shared" si="37"/>
        <v>0</v>
      </c>
      <c r="AP212" s="93">
        <f t="shared" si="37"/>
        <v>0</v>
      </c>
      <c r="AQ212" s="93">
        <f t="shared" si="37"/>
        <v>0</v>
      </c>
      <c r="AR212" s="93">
        <f t="shared" si="37"/>
        <v>0</v>
      </c>
      <c r="AS212" s="93">
        <f t="shared" si="37"/>
        <v>0</v>
      </c>
      <c r="AT212" s="93">
        <f t="shared" si="37"/>
        <v>0</v>
      </c>
      <c r="AU212" s="94"/>
      <c r="AV212" s="98"/>
    </row>
    <row r="213" spans="1:48" s="9" customFormat="1" hidden="1" x14ac:dyDescent="0.2">
      <c r="A213" s="18"/>
      <c r="B213" s="99"/>
      <c r="C213" s="415"/>
      <c r="D213" s="84"/>
      <c r="E213" s="741"/>
      <c r="F213" s="85"/>
      <c r="G213" s="103"/>
      <c r="H213" s="104"/>
      <c r="I213" s="105"/>
      <c r="J213" s="103"/>
      <c r="K213" s="104"/>
      <c r="L213" s="105"/>
      <c r="M213" s="106"/>
      <c r="N213" s="90"/>
      <c r="O213" s="90"/>
      <c r="P213" s="421"/>
      <c r="Q213" s="451"/>
      <c r="R213" s="431"/>
      <c r="S213" s="432"/>
      <c r="T213" s="433"/>
      <c r="U213" s="433"/>
      <c r="V213" s="433"/>
      <c r="W213" s="433"/>
      <c r="X213" s="433"/>
      <c r="Y213" s="433"/>
      <c r="Z213" s="433"/>
      <c r="AA213" s="433"/>
      <c r="AB213" s="433"/>
      <c r="AC213" s="433"/>
      <c r="AD213" s="433"/>
      <c r="AE213" s="434"/>
      <c r="AF213" s="435"/>
      <c r="AG213" s="415"/>
      <c r="AH213" s="436"/>
      <c r="AI213" s="432"/>
      <c r="AJ213" s="433"/>
      <c r="AK213" s="433"/>
      <c r="AL213" s="433"/>
      <c r="AM213" s="433"/>
      <c r="AN213" s="433"/>
      <c r="AO213" s="433"/>
      <c r="AP213" s="433"/>
      <c r="AQ213" s="433"/>
      <c r="AR213" s="433"/>
      <c r="AS213" s="433"/>
      <c r="AT213" s="433"/>
      <c r="AU213" s="434"/>
      <c r="AV213" s="437"/>
    </row>
    <row r="214" spans="1:48" s="9" customFormat="1" hidden="1" x14ac:dyDescent="0.2">
      <c r="A214" s="18"/>
      <c r="B214" s="99"/>
      <c r="C214" s="415"/>
      <c r="D214" s="84"/>
      <c r="E214" s="741"/>
      <c r="F214" s="85"/>
      <c r="G214" s="135"/>
      <c r="H214" s="82"/>
      <c r="I214" s="136"/>
      <c r="J214" s="135"/>
      <c r="K214" s="82"/>
      <c r="L214" s="136"/>
      <c r="M214" s="137"/>
      <c r="N214" s="90"/>
      <c r="O214" s="90"/>
      <c r="P214" s="422"/>
      <c r="Q214" s="451"/>
      <c r="R214" s="438"/>
      <c r="S214" s="439"/>
      <c r="T214" s="440"/>
      <c r="U214" s="440"/>
      <c r="V214" s="440"/>
      <c r="W214" s="440"/>
      <c r="X214" s="440"/>
      <c r="Y214" s="440"/>
      <c r="Z214" s="440"/>
      <c r="AA214" s="440"/>
      <c r="AB214" s="440"/>
      <c r="AC214" s="440"/>
      <c r="AD214" s="440"/>
      <c r="AE214" s="439"/>
      <c r="AF214" s="441"/>
      <c r="AG214" s="416"/>
      <c r="AH214" s="442"/>
      <c r="AI214" s="439"/>
      <c r="AJ214" s="440"/>
      <c r="AK214" s="440"/>
      <c r="AL214" s="440"/>
      <c r="AM214" s="440"/>
      <c r="AN214" s="440"/>
      <c r="AO214" s="440"/>
      <c r="AP214" s="440"/>
      <c r="AQ214" s="440"/>
      <c r="AR214" s="440"/>
      <c r="AS214" s="440"/>
      <c r="AT214" s="440"/>
      <c r="AU214" s="439"/>
      <c r="AV214" s="443"/>
    </row>
    <row r="215" spans="1:48" s="9" customFormat="1" ht="13.5" hidden="1" thickBot="1" x14ac:dyDescent="0.25">
      <c r="A215" s="18"/>
      <c r="B215" s="108"/>
      <c r="C215" s="417"/>
      <c r="D215" s="109"/>
      <c r="E215" s="743"/>
      <c r="F215" s="110"/>
      <c r="G215" s="111"/>
      <c r="H215" s="112"/>
      <c r="I215" s="113"/>
      <c r="J215" s="111"/>
      <c r="K215" s="112"/>
      <c r="L215" s="113"/>
      <c r="M215" s="114"/>
      <c r="N215" s="115"/>
      <c r="O215" s="115"/>
      <c r="P215" s="423"/>
      <c r="Q215" s="452"/>
      <c r="R215" s="444"/>
      <c r="S215" s="445"/>
      <c r="T215" s="446"/>
      <c r="U215" s="446"/>
      <c r="V215" s="446"/>
      <c r="W215" s="446"/>
      <c r="X215" s="446"/>
      <c r="Y215" s="446"/>
      <c r="Z215" s="446"/>
      <c r="AA215" s="446"/>
      <c r="AB215" s="446"/>
      <c r="AC215" s="446"/>
      <c r="AD215" s="446"/>
      <c r="AE215" s="447"/>
      <c r="AF215" s="448"/>
      <c r="AG215" s="415"/>
      <c r="AH215" s="449"/>
      <c r="AI215" s="445"/>
      <c r="AJ215" s="446"/>
      <c r="AK215" s="446"/>
      <c r="AL215" s="446"/>
      <c r="AM215" s="446"/>
      <c r="AN215" s="446"/>
      <c r="AO215" s="446"/>
      <c r="AP215" s="446"/>
      <c r="AQ215" s="446"/>
      <c r="AR215" s="446"/>
      <c r="AS215" s="446"/>
      <c r="AT215" s="446"/>
      <c r="AU215" s="447"/>
      <c r="AV215" s="450"/>
    </row>
    <row r="216" spans="1:48" s="9" customFormat="1" ht="13.5" hidden="1" thickBot="1" x14ac:dyDescent="0.25">
      <c r="A216" s="18"/>
      <c r="B216" s="133"/>
      <c r="C216" s="415"/>
      <c r="D216" s="118"/>
      <c r="E216" s="744"/>
      <c r="F216" s="120"/>
      <c r="G216" s="121"/>
      <c r="H216" s="117"/>
      <c r="I216" s="122"/>
      <c r="J216" s="121"/>
      <c r="K216" s="117"/>
      <c r="L216" s="122"/>
      <c r="M216" s="123"/>
      <c r="N216" s="124"/>
      <c r="O216" s="124"/>
      <c r="P216" s="123"/>
      <c r="Q216" s="125"/>
      <c r="R216" s="126"/>
      <c r="S216" s="127"/>
      <c r="T216" s="128"/>
      <c r="U216" s="128"/>
      <c r="V216" s="128"/>
      <c r="W216" s="128"/>
      <c r="X216" s="128"/>
      <c r="Y216" s="128"/>
      <c r="Z216" s="128"/>
      <c r="AA216" s="128"/>
      <c r="AB216" s="128"/>
      <c r="AC216" s="128"/>
      <c r="AD216" s="128"/>
      <c r="AE216" s="129"/>
      <c r="AF216" s="134"/>
      <c r="AG216" s="82"/>
      <c r="AH216" s="131"/>
      <c r="AI216" s="127"/>
      <c r="AJ216" s="128"/>
      <c r="AK216" s="128"/>
      <c r="AL216" s="128"/>
      <c r="AM216" s="128"/>
      <c r="AN216" s="128"/>
      <c r="AO216" s="128"/>
      <c r="AP216" s="128"/>
      <c r="AQ216" s="128"/>
      <c r="AR216" s="128"/>
      <c r="AS216" s="128"/>
      <c r="AT216" s="128"/>
      <c r="AU216" s="129"/>
      <c r="AV216" s="130"/>
    </row>
    <row r="217" spans="1:48" s="9" customFormat="1" ht="13.5" hidden="1" thickBot="1" x14ac:dyDescent="0.25">
      <c r="A217" s="18"/>
      <c r="B217" s="236"/>
      <c r="C217" s="419"/>
      <c r="D217" s="260"/>
      <c r="E217" s="745"/>
      <c r="F217" s="259">
        <v>0</v>
      </c>
      <c r="G217" s="250">
        <v>0</v>
      </c>
      <c r="H217" s="251">
        <v>0</v>
      </c>
      <c r="I217" s="252">
        <v>0</v>
      </c>
      <c r="J217" s="250">
        <v>0</v>
      </c>
      <c r="K217" s="251">
        <v>0</v>
      </c>
      <c r="L217" s="251">
        <v>0</v>
      </c>
      <c r="M217" s="258">
        <v>0</v>
      </c>
      <c r="N217" s="257">
        <v>0</v>
      </c>
      <c r="O217" s="255">
        <v>0</v>
      </c>
      <c r="P217" s="424">
        <f>SUM(M217:O217)</f>
        <v>0</v>
      </c>
      <c r="Q217" s="256">
        <v>0</v>
      </c>
      <c r="R217" s="425" t="s">
        <v>226</v>
      </c>
      <c r="S217" s="426">
        <f>(E217*S218)/12</f>
        <v>0</v>
      </c>
      <c r="T217" s="426">
        <f>(E217*T218)/12</f>
        <v>0</v>
      </c>
      <c r="U217" s="426">
        <f>(E217*U218)/12</f>
        <v>0</v>
      </c>
      <c r="V217" s="426">
        <f>(E217*V218)/12</f>
        <v>0</v>
      </c>
      <c r="W217" s="426">
        <f>(E217*W218)/12</f>
        <v>0</v>
      </c>
      <c r="X217" s="426">
        <f>(E217*X218)/12</f>
        <v>0</v>
      </c>
      <c r="Y217" s="426">
        <f>(E217*Y218)/12</f>
        <v>0</v>
      </c>
      <c r="Z217" s="426">
        <f>(E217*Z218)/12</f>
        <v>0</v>
      </c>
      <c r="AA217" s="426">
        <f>(E217*AA218)/12</f>
        <v>0</v>
      </c>
      <c r="AB217" s="426">
        <f>(E217*AB218)/12</f>
        <v>0</v>
      </c>
      <c r="AC217" s="426">
        <f>(E217*AC218)/12</f>
        <v>0</v>
      </c>
      <c r="AD217" s="426">
        <f>(E217*AD218)/12</f>
        <v>0</v>
      </c>
      <c r="AE217" s="427">
        <f>SUM(S217:AD217)</f>
        <v>0</v>
      </c>
      <c r="AF217" s="428"/>
      <c r="AG217" s="415"/>
      <c r="AH217" s="429" t="s">
        <v>226</v>
      </c>
      <c r="AI217" s="426">
        <f>(E217*AI218)/12</f>
        <v>0</v>
      </c>
      <c r="AJ217" s="426">
        <f>(E217*AJ218)/12</f>
        <v>0</v>
      </c>
      <c r="AK217" s="426">
        <f>(E217*AK218)/12</f>
        <v>0</v>
      </c>
      <c r="AL217" s="426">
        <f>(E217*AL218)/12</f>
        <v>0</v>
      </c>
      <c r="AM217" s="426">
        <f>(E217*AM218)/12</f>
        <v>0</v>
      </c>
      <c r="AN217" s="426">
        <f>(E217*AN218)/12</f>
        <v>0</v>
      </c>
      <c r="AO217" s="426">
        <f>(E217*AO218)/12</f>
        <v>0</v>
      </c>
      <c r="AP217" s="426">
        <f>(E217*AP218)/12</f>
        <v>0</v>
      </c>
      <c r="AQ217" s="426">
        <f>(E217*AQ218)/12</f>
        <v>0</v>
      </c>
      <c r="AR217" s="426">
        <f>(E217*AR218)/12</f>
        <v>0</v>
      </c>
      <c r="AS217" s="426">
        <f>(E217*AS218)/12</f>
        <v>0</v>
      </c>
      <c r="AT217" s="426">
        <f>(E217*AT218)/12</f>
        <v>0</v>
      </c>
      <c r="AU217" s="427">
        <f>SUM(AI217:AT217)</f>
        <v>0</v>
      </c>
      <c r="AV217" s="430"/>
    </row>
    <row r="218" spans="1:48" s="9" customFormat="1" hidden="1" x14ac:dyDescent="0.2">
      <c r="A218" s="18"/>
      <c r="B218" s="83" t="s">
        <v>264</v>
      </c>
      <c r="C218" s="415"/>
      <c r="D218" s="84"/>
      <c r="E218" s="741"/>
      <c r="F218" s="85"/>
      <c r="G218" s="103"/>
      <c r="H218" s="104"/>
      <c r="I218" s="105"/>
      <c r="J218" s="103"/>
      <c r="K218" s="104"/>
      <c r="L218" s="105"/>
      <c r="M218" s="106"/>
      <c r="N218" s="90"/>
      <c r="O218" s="90"/>
      <c r="P218" s="421"/>
      <c r="Q218" s="451"/>
      <c r="R218" s="91" t="s">
        <v>209</v>
      </c>
      <c r="S218" s="92">
        <f>+M217</f>
        <v>0</v>
      </c>
      <c r="T218" s="93">
        <f>S218</f>
        <v>0</v>
      </c>
      <c r="U218" s="93">
        <f t="shared" ref="U218:AD218" si="38">+T218</f>
        <v>0</v>
      </c>
      <c r="V218" s="93">
        <f t="shared" si="38"/>
        <v>0</v>
      </c>
      <c r="W218" s="93">
        <f t="shared" si="38"/>
        <v>0</v>
      </c>
      <c r="X218" s="93">
        <f t="shared" si="38"/>
        <v>0</v>
      </c>
      <c r="Y218" s="93">
        <f t="shared" si="38"/>
        <v>0</v>
      </c>
      <c r="Z218" s="93">
        <f t="shared" si="38"/>
        <v>0</v>
      </c>
      <c r="AA218" s="93">
        <f t="shared" si="38"/>
        <v>0</v>
      </c>
      <c r="AB218" s="93">
        <f t="shared" si="38"/>
        <v>0</v>
      </c>
      <c r="AC218" s="93">
        <f t="shared" si="38"/>
        <v>0</v>
      </c>
      <c r="AD218" s="93">
        <f t="shared" si="38"/>
        <v>0</v>
      </c>
      <c r="AE218" s="94"/>
      <c r="AF218" s="95"/>
      <c r="AG218" s="82"/>
      <c r="AH218" s="96" t="s">
        <v>209</v>
      </c>
      <c r="AI218" s="97">
        <f>+Q217</f>
        <v>0</v>
      </c>
      <c r="AJ218" s="93">
        <f>AI218</f>
        <v>0</v>
      </c>
      <c r="AK218" s="93">
        <f t="shared" ref="AK218:AT218" si="39">+AJ218</f>
        <v>0</v>
      </c>
      <c r="AL218" s="93">
        <f t="shared" si="39"/>
        <v>0</v>
      </c>
      <c r="AM218" s="93">
        <f t="shared" si="39"/>
        <v>0</v>
      </c>
      <c r="AN218" s="93">
        <f t="shared" si="39"/>
        <v>0</v>
      </c>
      <c r="AO218" s="93">
        <f t="shared" si="39"/>
        <v>0</v>
      </c>
      <c r="AP218" s="93">
        <f t="shared" si="39"/>
        <v>0</v>
      </c>
      <c r="AQ218" s="93">
        <f t="shared" si="39"/>
        <v>0</v>
      </c>
      <c r="AR218" s="93">
        <f t="shared" si="39"/>
        <v>0</v>
      </c>
      <c r="AS218" s="93">
        <f t="shared" si="39"/>
        <v>0</v>
      </c>
      <c r="AT218" s="93">
        <f t="shared" si="39"/>
        <v>0</v>
      </c>
      <c r="AU218" s="94"/>
      <c r="AV218" s="98"/>
    </row>
    <row r="219" spans="1:48" s="9" customFormat="1" hidden="1" x14ac:dyDescent="0.2">
      <c r="A219" s="18"/>
      <c r="B219" s="99"/>
      <c r="C219" s="415"/>
      <c r="D219" s="84"/>
      <c r="E219" s="741"/>
      <c r="F219" s="85"/>
      <c r="G219" s="103"/>
      <c r="H219" s="104"/>
      <c r="I219" s="105"/>
      <c r="J219" s="103"/>
      <c r="K219" s="104"/>
      <c r="L219" s="105"/>
      <c r="M219" s="106"/>
      <c r="N219" s="90"/>
      <c r="O219" s="90"/>
      <c r="P219" s="421"/>
      <c r="Q219" s="451"/>
      <c r="R219" s="431"/>
      <c r="S219" s="432"/>
      <c r="T219" s="433"/>
      <c r="U219" s="433"/>
      <c r="V219" s="433"/>
      <c r="W219" s="433"/>
      <c r="X219" s="433"/>
      <c r="Y219" s="433"/>
      <c r="Z219" s="433"/>
      <c r="AA219" s="433"/>
      <c r="AB219" s="433"/>
      <c r="AC219" s="433"/>
      <c r="AD219" s="433"/>
      <c r="AE219" s="434"/>
      <c r="AF219" s="435"/>
      <c r="AG219" s="415"/>
      <c r="AH219" s="436"/>
      <c r="AI219" s="432"/>
      <c r="AJ219" s="433"/>
      <c r="AK219" s="433"/>
      <c r="AL219" s="433"/>
      <c r="AM219" s="433"/>
      <c r="AN219" s="433"/>
      <c r="AO219" s="433"/>
      <c r="AP219" s="433"/>
      <c r="AQ219" s="433"/>
      <c r="AR219" s="433"/>
      <c r="AS219" s="433"/>
      <c r="AT219" s="433"/>
      <c r="AU219" s="434"/>
      <c r="AV219" s="437"/>
    </row>
    <row r="220" spans="1:48" s="9" customFormat="1" hidden="1" x14ac:dyDescent="0.2">
      <c r="A220" s="18"/>
      <c r="B220" s="99"/>
      <c r="C220" s="415"/>
      <c r="D220" s="84"/>
      <c r="E220" s="741"/>
      <c r="F220" s="85"/>
      <c r="G220" s="135"/>
      <c r="H220" s="82"/>
      <c r="I220" s="136"/>
      <c r="J220" s="135"/>
      <c r="K220" s="82"/>
      <c r="L220" s="136"/>
      <c r="M220" s="137"/>
      <c r="N220" s="90"/>
      <c r="O220" s="90"/>
      <c r="P220" s="422"/>
      <c r="Q220" s="451"/>
      <c r="R220" s="438"/>
      <c r="S220" s="439"/>
      <c r="T220" s="440"/>
      <c r="U220" s="440"/>
      <c r="V220" s="440"/>
      <c r="W220" s="440"/>
      <c r="X220" s="440"/>
      <c r="Y220" s="440"/>
      <c r="Z220" s="440"/>
      <c r="AA220" s="440"/>
      <c r="AB220" s="440"/>
      <c r="AC220" s="440"/>
      <c r="AD220" s="440"/>
      <c r="AE220" s="439"/>
      <c r="AF220" s="441"/>
      <c r="AG220" s="416"/>
      <c r="AH220" s="442"/>
      <c r="AI220" s="439"/>
      <c r="AJ220" s="440"/>
      <c r="AK220" s="440"/>
      <c r="AL220" s="440"/>
      <c r="AM220" s="440"/>
      <c r="AN220" s="440"/>
      <c r="AO220" s="440"/>
      <c r="AP220" s="440"/>
      <c r="AQ220" s="440"/>
      <c r="AR220" s="440"/>
      <c r="AS220" s="440"/>
      <c r="AT220" s="440"/>
      <c r="AU220" s="439"/>
      <c r="AV220" s="443"/>
    </row>
    <row r="221" spans="1:48" s="9" customFormat="1" ht="13.5" hidden="1" thickBot="1" x14ac:dyDescent="0.25">
      <c r="A221" s="18"/>
      <c r="B221" s="108"/>
      <c r="C221" s="417"/>
      <c r="D221" s="109"/>
      <c r="E221" s="743"/>
      <c r="F221" s="110"/>
      <c r="G221" s="111"/>
      <c r="H221" s="112"/>
      <c r="I221" s="113"/>
      <c r="J221" s="111"/>
      <c r="K221" s="112"/>
      <c r="L221" s="113"/>
      <c r="M221" s="114"/>
      <c r="N221" s="115"/>
      <c r="O221" s="115"/>
      <c r="P221" s="423"/>
      <c r="Q221" s="452"/>
      <c r="R221" s="444"/>
      <c r="S221" s="445"/>
      <c r="T221" s="446"/>
      <c r="U221" s="446"/>
      <c r="V221" s="446"/>
      <c r="W221" s="446"/>
      <c r="X221" s="446"/>
      <c r="Y221" s="446"/>
      <c r="Z221" s="446"/>
      <c r="AA221" s="446"/>
      <c r="AB221" s="446"/>
      <c r="AC221" s="446"/>
      <c r="AD221" s="446"/>
      <c r="AE221" s="447"/>
      <c r="AF221" s="448"/>
      <c r="AG221" s="415"/>
      <c r="AH221" s="449"/>
      <c r="AI221" s="445"/>
      <c r="AJ221" s="446"/>
      <c r="AK221" s="446"/>
      <c r="AL221" s="446"/>
      <c r="AM221" s="446"/>
      <c r="AN221" s="446"/>
      <c r="AO221" s="446"/>
      <c r="AP221" s="446"/>
      <c r="AQ221" s="446"/>
      <c r="AR221" s="446"/>
      <c r="AS221" s="446"/>
      <c r="AT221" s="446"/>
      <c r="AU221" s="447"/>
      <c r="AV221" s="450"/>
    </row>
    <row r="222" spans="1:48" s="9" customFormat="1" ht="13.5" hidden="1" thickBot="1" x14ac:dyDescent="0.25">
      <c r="A222" s="18"/>
      <c r="B222" s="133"/>
      <c r="C222" s="415"/>
      <c r="D222" s="118"/>
      <c r="E222" s="744"/>
      <c r="F222" s="120"/>
      <c r="G222" s="121"/>
      <c r="H222" s="117"/>
      <c r="I222" s="122"/>
      <c r="J222" s="121"/>
      <c r="K222" s="117"/>
      <c r="L222" s="122"/>
      <c r="M222" s="123"/>
      <c r="N222" s="124"/>
      <c r="O222" s="124"/>
      <c r="P222" s="123"/>
      <c r="Q222" s="125"/>
      <c r="R222" s="126"/>
      <c r="S222" s="127"/>
      <c r="T222" s="128"/>
      <c r="U222" s="128"/>
      <c r="V222" s="128"/>
      <c r="W222" s="128"/>
      <c r="X222" s="128"/>
      <c r="Y222" s="128"/>
      <c r="Z222" s="128"/>
      <c r="AA222" s="128"/>
      <c r="AB222" s="128"/>
      <c r="AC222" s="128"/>
      <c r="AD222" s="128"/>
      <c r="AE222" s="129"/>
      <c r="AF222" s="134"/>
      <c r="AG222" s="82"/>
      <c r="AH222" s="131"/>
      <c r="AI222" s="127"/>
      <c r="AJ222" s="128"/>
      <c r="AK222" s="128"/>
      <c r="AL222" s="128"/>
      <c r="AM222" s="128"/>
      <c r="AN222" s="128"/>
      <c r="AO222" s="128"/>
      <c r="AP222" s="128"/>
      <c r="AQ222" s="128"/>
      <c r="AR222" s="128"/>
      <c r="AS222" s="128"/>
      <c r="AT222" s="128"/>
      <c r="AU222" s="129"/>
      <c r="AV222" s="130"/>
    </row>
    <row r="223" spans="1:48" s="9" customFormat="1" ht="13.5" hidden="1" thickBot="1" x14ac:dyDescent="0.25">
      <c r="A223" s="18"/>
      <c r="B223" s="236"/>
      <c r="C223" s="419"/>
      <c r="D223" s="260"/>
      <c r="E223" s="745"/>
      <c r="F223" s="259">
        <v>0</v>
      </c>
      <c r="G223" s="250">
        <v>0</v>
      </c>
      <c r="H223" s="251">
        <v>0</v>
      </c>
      <c r="I223" s="252">
        <v>0</v>
      </c>
      <c r="J223" s="250">
        <v>0</v>
      </c>
      <c r="K223" s="251">
        <v>0</v>
      </c>
      <c r="L223" s="251">
        <v>0</v>
      </c>
      <c r="M223" s="258">
        <v>0</v>
      </c>
      <c r="N223" s="257">
        <v>0</v>
      </c>
      <c r="O223" s="255">
        <v>0</v>
      </c>
      <c r="P223" s="424">
        <f>SUM(M223:O223)</f>
        <v>0</v>
      </c>
      <c r="Q223" s="256">
        <v>0</v>
      </c>
      <c r="R223" s="425" t="s">
        <v>226</v>
      </c>
      <c r="S223" s="426">
        <f>(E223*S224)/12</f>
        <v>0</v>
      </c>
      <c r="T223" s="426">
        <f>(E223*T224)/12</f>
        <v>0</v>
      </c>
      <c r="U223" s="426">
        <f>(E223*U224)/12</f>
        <v>0</v>
      </c>
      <c r="V223" s="426">
        <f>(E223*V224)/12</f>
        <v>0</v>
      </c>
      <c r="W223" s="426">
        <f>(E223*W224)/12</f>
        <v>0</v>
      </c>
      <c r="X223" s="426">
        <f>(E223*X224)/12</f>
        <v>0</v>
      </c>
      <c r="Y223" s="426">
        <f>(E223*Y224)/12</f>
        <v>0</v>
      </c>
      <c r="Z223" s="426">
        <f>(E223*Z224)/12</f>
        <v>0</v>
      </c>
      <c r="AA223" s="426">
        <f>(E223*AA224)/12</f>
        <v>0</v>
      </c>
      <c r="AB223" s="426">
        <f>(E223*AB224)/12</f>
        <v>0</v>
      </c>
      <c r="AC223" s="426">
        <f>(E223*AC224)/12</f>
        <v>0</v>
      </c>
      <c r="AD223" s="426">
        <f>(E223*AD224)/12</f>
        <v>0</v>
      </c>
      <c r="AE223" s="427">
        <f>SUM(S223:AD223)</f>
        <v>0</v>
      </c>
      <c r="AF223" s="428"/>
      <c r="AG223" s="415"/>
      <c r="AH223" s="429" t="s">
        <v>226</v>
      </c>
      <c r="AI223" s="426">
        <f>(E223*AI224)/12</f>
        <v>0</v>
      </c>
      <c r="AJ223" s="426">
        <f>(E223*AJ224)/12</f>
        <v>0</v>
      </c>
      <c r="AK223" s="426">
        <f>(E223*AK224)/12</f>
        <v>0</v>
      </c>
      <c r="AL223" s="426">
        <f>(E223*AL224)/12</f>
        <v>0</v>
      </c>
      <c r="AM223" s="426">
        <f>(E223*AM224)/12</f>
        <v>0</v>
      </c>
      <c r="AN223" s="426">
        <f>(E223*AN224)/12</f>
        <v>0</v>
      </c>
      <c r="AO223" s="426">
        <f>(E223*AO224)/12</f>
        <v>0</v>
      </c>
      <c r="AP223" s="426">
        <f>(E223*AP224)/12</f>
        <v>0</v>
      </c>
      <c r="AQ223" s="426">
        <f>(E223*AQ224)/12</f>
        <v>0</v>
      </c>
      <c r="AR223" s="426">
        <f>(E223*AR224)/12</f>
        <v>0</v>
      </c>
      <c r="AS223" s="426">
        <f>(E223*AS224)/12</f>
        <v>0</v>
      </c>
      <c r="AT223" s="426">
        <f>(E223*AT224)/12</f>
        <v>0</v>
      </c>
      <c r="AU223" s="427">
        <f>SUM(AI223:AT223)</f>
        <v>0</v>
      </c>
      <c r="AV223" s="430"/>
    </row>
    <row r="224" spans="1:48" s="9" customFormat="1" hidden="1" x14ac:dyDescent="0.2">
      <c r="A224" s="18"/>
      <c r="B224" s="83" t="s">
        <v>264</v>
      </c>
      <c r="C224" s="415"/>
      <c r="D224" s="84"/>
      <c r="E224" s="741"/>
      <c r="F224" s="85"/>
      <c r="G224" s="103"/>
      <c r="H224" s="104"/>
      <c r="I224" s="105"/>
      <c r="J224" s="103"/>
      <c r="K224" s="104"/>
      <c r="L224" s="105"/>
      <c r="M224" s="106"/>
      <c r="N224" s="90"/>
      <c r="O224" s="90"/>
      <c r="P224" s="421"/>
      <c r="Q224" s="451"/>
      <c r="R224" s="91" t="s">
        <v>209</v>
      </c>
      <c r="S224" s="92">
        <f>+M223</f>
        <v>0</v>
      </c>
      <c r="T224" s="93">
        <f>S224</f>
        <v>0</v>
      </c>
      <c r="U224" s="93">
        <f t="shared" ref="U224:AD224" si="40">+T224</f>
        <v>0</v>
      </c>
      <c r="V224" s="93">
        <f t="shared" si="40"/>
        <v>0</v>
      </c>
      <c r="W224" s="93">
        <f t="shared" si="40"/>
        <v>0</v>
      </c>
      <c r="X224" s="93">
        <f t="shared" si="40"/>
        <v>0</v>
      </c>
      <c r="Y224" s="93">
        <f t="shared" si="40"/>
        <v>0</v>
      </c>
      <c r="Z224" s="93">
        <f t="shared" si="40"/>
        <v>0</v>
      </c>
      <c r="AA224" s="93">
        <f t="shared" si="40"/>
        <v>0</v>
      </c>
      <c r="AB224" s="93">
        <f t="shared" si="40"/>
        <v>0</v>
      </c>
      <c r="AC224" s="93">
        <f t="shared" si="40"/>
        <v>0</v>
      </c>
      <c r="AD224" s="93">
        <f t="shared" si="40"/>
        <v>0</v>
      </c>
      <c r="AE224" s="94"/>
      <c r="AF224" s="95"/>
      <c r="AG224" s="82"/>
      <c r="AH224" s="96" t="s">
        <v>209</v>
      </c>
      <c r="AI224" s="97">
        <f>+Q223</f>
        <v>0</v>
      </c>
      <c r="AJ224" s="93">
        <f>AI224</f>
        <v>0</v>
      </c>
      <c r="AK224" s="93">
        <f t="shared" ref="AK224:AT224" si="41">+AJ224</f>
        <v>0</v>
      </c>
      <c r="AL224" s="93">
        <f t="shared" si="41"/>
        <v>0</v>
      </c>
      <c r="AM224" s="93">
        <f t="shared" si="41"/>
        <v>0</v>
      </c>
      <c r="AN224" s="93">
        <f t="shared" si="41"/>
        <v>0</v>
      </c>
      <c r="AO224" s="93">
        <f t="shared" si="41"/>
        <v>0</v>
      </c>
      <c r="AP224" s="93">
        <f t="shared" si="41"/>
        <v>0</v>
      </c>
      <c r="AQ224" s="93">
        <f t="shared" si="41"/>
        <v>0</v>
      </c>
      <c r="AR224" s="93">
        <f t="shared" si="41"/>
        <v>0</v>
      </c>
      <c r="AS224" s="93">
        <f t="shared" si="41"/>
        <v>0</v>
      </c>
      <c r="AT224" s="93">
        <f t="shared" si="41"/>
        <v>0</v>
      </c>
      <c r="AU224" s="94"/>
      <c r="AV224" s="98"/>
    </row>
    <row r="225" spans="1:48" s="9" customFormat="1" hidden="1" x14ac:dyDescent="0.2">
      <c r="A225" s="18"/>
      <c r="B225" s="99"/>
      <c r="C225" s="415"/>
      <c r="D225" s="84"/>
      <c r="E225" s="741"/>
      <c r="F225" s="85"/>
      <c r="G225" s="103"/>
      <c r="H225" s="104"/>
      <c r="I225" s="105"/>
      <c r="J225" s="103"/>
      <c r="K225" s="104"/>
      <c r="L225" s="105"/>
      <c r="M225" s="106"/>
      <c r="N225" s="90"/>
      <c r="O225" s="90"/>
      <c r="P225" s="421"/>
      <c r="Q225" s="451"/>
      <c r="R225" s="431"/>
      <c r="S225" s="432"/>
      <c r="T225" s="433"/>
      <c r="U225" s="433"/>
      <c r="V225" s="433"/>
      <c r="W225" s="433"/>
      <c r="X225" s="433"/>
      <c r="Y225" s="433"/>
      <c r="Z225" s="433"/>
      <c r="AA225" s="433"/>
      <c r="AB225" s="433"/>
      <c r="AC225" s="433"/>
      <c r="AD225" s="433"/>
      <c r="AE225" s="434"/>
      <c r="AF225" s="435"/>
      <c r="AG225" s="415"/>
      <c r="AH225" s="436"/>
      <c r="AI225" s="432"/>
      <c r="AJ225" s="433"/>
      <c r="AK225" s="433"/>
      <c r="AL225" s="433"/>
      <c r="AM225" s="433"/>
      <c r="AN225" s="433"/>
      <c r="AO225" s="433"/>
      <c r="AP225" s="433"/>
      <c r="AQ225" s="433"/>
      <c r="AR225" s="433"/>
      <c r="AS225" s="433"/>
      <c r="AT225" s="433"/>
      <c r="AU225" s="434"/>
      <c r="AV225" s="437"/>
    </row>
    <row r="226" spans="1:48" s="9" customFormat="1" hidden="1" x14ac:dyDescent="0.2">
      <c r="A226" s="18"/>
      <c r="B226" s="99"/>
      <c r="C226" s="415"/>
      <c r="D226" s="84"/>
      <c r="E226" s="741"/>
      <c r="F226" s="85"/>
      <c r="G226" s="135"/>
      <c r="H226" s="82"/>
      <c r="I226" s="136"/>
      <c r="J226" s="135"/>
      <c r="K226" s="82"/>
      <c r="L226" s="136"/>
      <c r="M226" s="137"/>
      <c r="N226" s="90"/>
      <c r="O226" s="90"/>
      <c r="P226" s="422"/>
      <c r="Q226" s="451"/>
      <c r="R226" s="438"/>
      <c r="S226" s="439"/>
      <c r="T226" s="440"/>
      <c r="U226" s="440"/>
      <c r="V226" s="440"/>
      <c r="W226" s="440"/>
      <c r="X226" s="440"/>
      <c r="Y226" s="440"/>
      <c r="Z226" s="440"/>
      <c r="AA226" s="440"/>
      <c r="AB226" s="440"/>
      <c r="AC226" s="440"/>
      <c r="AD226" s="440"/>
      <c r="AE226" s="439"/>
      <c r="AF226" s="441"/>
      <c r="AG226" s="416"/>
      <c r="AH226" s="442"/>
      <c r="AI226" s="439"/>
      <c r="AJ226" s="440"/>
      <c r="AK226" s="440"/>
      <c r="AL226" s="440"/>
      <c r="AM226" s="440"/>
      <c r="AN226" s="440"/>
      <c r="AO226" s="440"/>
      <c r="AP226" s="440"/>
      <c r="AQ226" s="440"/>
      <c r="AR226" s="440"/>
      <c r="AS226" s="440"/>
      <c r="AT226" s="440"/>
      <c r="AU226" s="439"/>
      <c r="AV226" s="443"/>
    </row>
    <row r="227" spans="1:48" s="9" customFormat="1" ht="13.5" hidden="1" thickBot="1" x14ac:dyDescent="0.25">
      <c r="A227" s="18"/>
      <c r="B227" s="108"/>
      <c r="C227" s="417"/>
      <c r="D227" s="109"/>
      <c r="E227" s="743"/>
      <c r="F227" s="110"/>
      <c r="G227" s="111"/>
      <c r="H227" s="112"/>
      <c r="I227" s="113"/>
      <c r="J227" s="111"/>
      <c r="K227" s="112"/>
      <c r="L227" s="113"/>
      <c r="M227" s="114"/>
      <c r="N227" s="115"/>
      <c r="O227" s="115"/>
      <c r="P227" s="423"/>
      <c r="Q227" s="452"/>
      <c r="R227" s="444"/>
      <c r="S227" s="445"/>
      <c r="T227" s="446"/>
      <c r="U227" s="446"/>
      <c r="V227" s="446"/>
      <c r="W227" s="446"/>
      <c r="X227" s="446"/>
      <c r="Y227" s="446"/>
      <c r="Z227" s="446"/>
      <c r="AA227" s="446"/>
      <c r="AB227" s="446"/>
      <c r="AC227" s="446"/>
      <c r="AD227" s="446"/>
      <c r="AE227" s="447"/>
      <c r="AF227" s="448"/>
      <c r="AG227" s="415"/>
      <c r="AH227" s="449"/>
      <c r="AI227" s="445"/>
      <c r="AJ227" s="446"/>
      <c r="AK227" s="446"/>
      <c r="AL227" s="446"/>
      <c r="AM227" s="446"/>
      <c r="AN227" s="446"/>
      <c r="AO227" s="446"/>
      <c r="AP227" s="446"/>
      <c r="AQ227" s="446"/>
      <c r="AR227" s="446"/>
      <c r="AS227" s="446"/>
      <c r="AT227" s="446"/>
      <c r="AU227" s="447"/>
      <c r="AV227" s="450"/>
    </row>
    <row r="228" spans="1:48" s="9" customFormat="1" ht="13.5" hidden="1" thickBot="1" x14ac:dyDescent="0.25">
      <c r="A228" s="18"/>
      <c r="B228" s="133"/>
      <c r="C228" s="415"/>
      <c r="D228" s="118"/>
      <c r="E228" s="744"/>
      <c r="F228" s="120"/>
      <c r="G228" s="121"/>
      <c r="H228" s="117"/>
      <c r="I228" s="122"/>
      <c r="J228" s="121"/>
      <c r="K228" s="117"/>
      <c r="L228" s="122"/>
      <c r="M228" s="123"/>
      <c r="N228" s="124"/>
      <c r="O228" s="124"/>
      <c r="P228" s="123"/>
      <c r="Q228" s="125"/>
      <c r="R228" s="126"/>
      <c r="S228" s="127"/>
      <c r="T228" s="128"/>
      <c r="U228" s="128"/>
      <c r="V228" s="128"/>
      <c r="W228" s="128"/>
      <c r="X228" s="128"/>
      <c r="Y228" s="128"/>
      <c r="Z228" s="128"/>
      <c r="AA228" s="128"/>
      <c r="AB228" s="128"/>
      <c r="AC228" s="128"/>
      <c r="AD228" s="128"/>
      <c r="AE228" s="129"/>
      <c r="AF228" s="134"/>
      <c r="AG228" s="82"/>
      <c r="AH228" s="131"/>
      <c r="AI228" s="127"/>
      <c r="AJ228" s="128"/>
      <c r="AK228" s="128"/>
      <c r="AL228" s="128"/>
      <c r="AM228" s="128"/>
      <c r="AN228" s="128"/>
      <c r="AO228" s="128"/>
      <c r="AP228" s="128"/>
      <c r="AQ228" s="128"/>
      <c r="AR228" s="128"/>
      <c r="AS228" s="128"/>
      <c r="AT228" s="128"/>
      <c r="AU228" s="129"/>
      <c r="AV228" s="130"/>
    </row>
    <row r="229" spans="1:48" s="9" customFormat="1" ht="13.5" hidden="1" thickBot="1" x14ac:dyDescent="0.25">
      <c r="A229" s="18"/>
      <c r="B229" s="236">
        <v>21</v>
      </c>
      <c r="C229" s="419"/>
      <c r="D229" s="260" t="s">
        <v>20</v>
      </c>
      <c r="E229" s="745">
        <v>0</v>
      </c>
      <c r="F229" s="259">
        <v>0</v>
      </c>
      <c r="G229" s="250">
        <v>0</v>
      </c>
      <c r="H229" s="251">
        <v>0</v>
      </c>
      <c r="I229" s="252">
        <v>0</v>
      </c>
      <c r="J229" s="250">
        <v>0</v>
      </c>
      <c r="K229" s="251">
        <v>0</v>
      </c>
      <c r="L229" s="251">
        <v>0</v>
      </c>
      <c r="M229" s="258">
        <v>0</v>
      </c>
      <c r="N229" s="257">
        <v>0</v>
      </c>
      <c r="O229" s="255">
        <v>0</v>
      </c>
      <c r="P229" s="424">
        <f>SUM(M229:O229)</f>
        <v>0</v>
      </c>
      <c r="Q229" s="256">
        <v>0</v>
      </c>
      <c r="R229" s="425" t="s">
        <v>226</v>
      </c>
      <c r="S229" s="426">
        <f>(E229*S230)/12</f>
        <v>0</v>
      </c>
      <c r="T229" s="426">
        <f>(E229*T230)/12</f>
        <v>0</v>
      </c>
      <c r="U229" s="426">
        <f>(E229*U230)/12</f>
        <v>0</v>
      </c>
      <c r="V229" s="426">
        <f>(E229*V230)/12</f>
        <v>0</v>
      </c>
      <c r="W229" s="426">
        <f>(E229*W230)/12</f>
        <v>0</v>
      </c>
      <c r="X229" s="426">
        <f>(E229*X230)/12</f>
        <v>0</v>
      </c>
      <c r="Y229" s="426">
        <f>(E229*Y230)/12</f>
        <v>0</v>
      </c>
      <c r="Z229" s="426">
        <f>(E229*Z230)/12</f>
        <v>0</v>
      </c>
      <c r="AA229" s="426">
        <f>(E229*AA230)/12</f>
        <v>0</v>
      </c>
      <c r="AB229" s="426">
        <f>(E229*AB230)/12</f>
        <v>0</v>
      </c>
      <c r="AC229" s="426">
        <f>(E229*AC230)/12</f>
        <v>0</v>
      </c>
      <c r="AD229" s="426">
        <f>(E229*AD230)/12</f>
        <v>0</v>
      </c>
      <c r="AE229" s="427">
        <f>SUM(S229:AD229)</f>
        <v>0</v>
      </c>
      <c r="AF229" s="428"/>
      <c r="AG229" s="415"/>
      <c r="AH229" s="429" t="s">
        <v>226</v>
      </c>
      <c r="AI229" s="426">
        <f>(E229*AI230)/12</f>
        <v>0</v>
      </c>
      <c r="AJ229" s="426">
        <f>(E229*AJ230)/12</f>
        <v>0</v>
      </c>
      <c r="AK229" s="426">
        <f>(E229*AK230)/12</f>
        <v>0</v>
      </c>
      <c r="AL229" s="426">
        <f>(E229*AL230)/12</f>
        <v>0</v>
      </c>
      <c r="AM229" s="426">
        <f>(E229*AM230)/12</f>
        <v>0</v>
      </c>
      <c r="AN229" s="426">
        <f>(E229*AN230)/12</f>
        <v>0</v>
      </c>
      <c r="AO229" s="426">
        <f>(E229*AO230)/12</f>
        <v>0</v>
      </c>
      <c r="AP229" s="426">
        <f>(E229*AP230)/12</f>
        <v>0</v>
      </c>
      <c r="AQ229" s="426">
        <f>(E229*AQ230)/12</f>
        <v>0</v>
      </c>
      <c r="AR229" s="426">
        <f>(E229*AR230)/12</f>
        <v>0</v>
      </c>
      <c r="AS229" s="426">
        <f>(E229*AS230)/12</f>
        <v>0</v>
      </c>
      <c r="AT229" s="426">
        <f>(E229*AT230)/12</f>
        <v>0</v>
      </c>
      <c r="AU229" s="427">
        <f>SUM(AI229:AT229)</f>
        <v>0</v>
      </c>
      <c r="AV229" s="430"/>
    </row>
    <row r="230" spans="1:48" s="9" customFormat="1" hidden="1" x14ac:dyDescent="0.2">
      <c r="A230" s="18"/>
      <c r="B230" s="83" t="s">
        <v>264</v>
      </c>
      <c r="C230" s="415"/>
      <c r="D230" s="84"/>
      <c r="E230" s="741"/>
      <c r="F230" s="85"/>
      <c r="G230" s="103"/>
      <c r="H230" s="104"/>
      <c r="I230" s="105"/>
      <c r="J230" s="103"/>
      <c r="K230" s="104"/>
      <c r="L230" s="105"/>
      <c r="M230" s="106"/>
      <c r="N230" s="90"/>
      <c r="O230" s="90"/>
      <c r="P230" s="421"/>
      <c r="Q230" s="451"/>
      <c r="R230" s="91" t="s">
        <v>209</v>
      </c>
      <c r="S230" s="92">
        <f>+M229</f>
        <v>0</v>
      </c>
      <c r="T230" s="93">
        <f>S230</f>
        <v>0</v>
      </c>
      <c r="U230" s="93">
        <f t="shared" ref="U230:AD230" si="42">+T230</f>
        <v>0</v>
      </c>
      <c r="V230" s="93">
        <f t="shared" si="42"/>
        <v>0</v>
      </c>
      <c r="W230" s="93">
        <f t="shared" si="42"/>
        <v>0</v>
      </c>
      <c r="X230" s="93">
        <f t="shared" si="42"/>
        <v>0</v>
      </c>
      <c r="Y230" s="93">
        <f t="shared" si="42"/>
        <v>0</v>
      </c>
      <c r="Z230" s="93">
        <f t="shared" si="42"/>
        <v>0</v>
      </c>
      <c r="AA230" s="93">
        <f t="shared" si="42"/>
        <v>0</v>
      </c>
      <c r="AB230" s="93">
        <f t="shared" si="42"/>
        <v>0</v>
      </c>
      <c r="AC230" s="93">
        <f t="shared" si="42"/>
        <v>0</v>
      </c>
      <c r="AD230" s="93">
        <f t="shared" si="42"/>
        <v>0</v>
      </c>
      <c r="AE230" s="94"/>
      <c r="AF230" s="95"/>
      <c r="AG230" s="82"/>
      <c r="AH230" s="96" t="s">
        <v>209</v>
      </c>
      <c r="AI230" s="97">
        <f>+Q229</f>
        <v>0</v>
      </c>
      <c r="AJ230" s="93">
        <f>AI230</f>
        <v>0</v>
      </c>
      <c r="AK230" s="93">
        <f t="shared" ref="AK230:AT230" si="43">+AJ230</f>
        <v>0</v>
      </c>
      <c r="AL230" s="93">
        <f t="shared" si="43"/>
        <v>0</v>
      </c>
      <c r="AM230" s="93">
        <f t="shared" si="43"/>
        <v>0</v>
      </c>
      <c r="AN230" s="93">
        <f t="shared" si="43"/>
        <v>0</v>
      </c>
      <c r="AO230" s="93">
        <f t="shared" si="43"/>
        <v>0</v>
      </c>
      <c r="AP230" s="93">
        <f t="shared" si="43"/>
        <v>0</v>
      </c>
      <c r="AQ230" s="93">
        <f t="shared" si="43"/>
        <v>0</v>
      </c>
      <c r="AR230" s="93">
        <f t="shared" si="43"/>
        <v>0</v>
      </c>
      <c r="AS230" s="93">
        <f t="shared" si="43"/>
        <v>0</v>
      </c>
      <c r="AT230" s="93">
        <f t="shared" si="43"/>
        <v>0</v>
      </c>
      <c r="AU230" s="94"/>
      <c r="AV230" s="98"/>
    </row>
    <row r="231" spans="1:48" s="9" customFormat="1" hidden="1" x14ac:dyDescent="0.2">
      <c r="A231" s="18"/>
      <c r="B231" s="99"/>
      <c r="C231" s="415"/>
      <c r="D231" s="84"/>
      <c r="E231" s="741"/>
      <c r="F231" s="85"/>
      <c r="G231" s="103"/>
      <c r="H231" s="104"/>
      <c r="I231" s="105"/>
      <c r="J231" s="103"/>
      <c r="K231" s="104"/>
      <c r="L231" s="105"/>
      <c r="M231" s="106"/>
      <c r="N231" s="90"/>
      <c r="O231" s="90"/>
      <c r="P231" s="421"/>
      <c r="Q231" s="451"/>
      <c r="R231" s="431"/>
      <c r="S231" s="432"/>
      <c r="T231" s="433"/>
      <c r="U231" s="433"/>
      <c r="V231" s="433"/>
      <c r="W231" s="433"/>
      <c r="X231" s="433"/>
      <c r="Y231" s="433"/>
      <c r="Z231" s="433"/>
      <c r="AA231" s="433"/>
      <c r="AB231" s="433"/>
      <c r="AC231" s="433"/>
      <c r="AD231" s="433"/>
      <c r="AE231" s="434"/>
      <c r="AF231" s="435"/>
      <c r="AG231" s="415"/>
      <c r="AH231" s="436"/>
      <c r="AI231" s="432"/>
      <c r="AJ231" s="433"/>
      <c r="AK231" s="433"/>
      <c r="AL231" s="433"/>
      <c r="AM231" s="433"/>
      <c r="AN231" s="433"/>
      <c r="AO231" s="433"/>
      <c r="AP231" s="433"/>
      <c r="AQ231" s="433"/>
      <c r="AR231" s="433"/>
      <c r="AS231" s="433"/>
      <c r="AT231" s="433"/>
      <c r="AU231" s="434"/>
      <c r="AV231" s="437"/>
    </row>
    <row r="232" spans="1:48" s="9" customFormat="1" hidden="1" x14ac:dyDescent="0.2">
      <c r="A232" s="18"/>
      <c r="B232" s="99"/>
      <c r="C232" s="415"/>
      <c r="D232" s="84"/>
      <c r="E232" s="741"/>
      <c r="F232" s="85"/>
      <c r="G232" s="135"/>
      <c r="H232" s="82"/>
      <c r="I232" s="136"/>
      <c r="J232" s="135"/>
      <c r="K232" s="82"/>
      <c r="L232" s="136"/>
      <c r="M232" s="137"/>
      <c r="N232" s="90"/>
      <c r="O232" s="90"/>
      <c r="P232" s="422"/>
      <c r="Q232" s="451"/>
      <c r="R232" s="438"/>
      <c r="S232" s="439"/>
      <c r="T232" s="440"/>
      <c r="U232" s="440"/>
      <c r="V232" s="440"/>
      <c r="W232" s="440"/>
      <c r="X232" s="440"/>
      <c r="Y232" s="440"/>
      <c r="Z232" s="440"/>
      <c r="AA232" s="440"/>
      <c r="AB232" s="440"/>
      <c r="AC232" s="440"/>
      <c r="AD232" s="440"/>
      <c r="AE232" s="439"/>
      <c r="AF232" s="441"/>
      <c r="AG232" s="416"/>
      <c r="AH232" s="442"/>
      <c r="AI232" s="439"/>
      <c r="AJ232" s="440"/>
      <c r="AK232" s="440"/>
      <c r="AL232" s="440"/>
      <c r="AM232" s="440"/>
      <c r="AN232" s="440"/>
      <c r="AO232" s="440"/>
      <c r="AP232" s="440"/>
      <c r="AQ232" s="440"/>
      <c r="AR232" s="440"/>
      <c r="AS232" s="440"/>
      <c r="AT232" s="440"/>
      <c r="AU232" s="439"/>
      <c r="AV232" s="443"/>
    </row>
    <row r="233" spans="1:48" s="9" customFormat="1" ht="13.5" hidden="1" thickBot="1" x14ac:dyDescent="0.25">
      <c r="A233" s="18"/>
      <c r="B233" s="108"/>
      <c r="C233" s="417"/>
      <c r="D233" s="109"/>
      <c r="E233" s="743"/>
      <c r="F233" s="110"/>
      <c r="G233" s="111"/>
      <c r="H233" s="112"/>
      <c r="I233" s="113"/>
      <c r="J233" s="111"/>
      <c r="K233" s="112"/>
      <c r="L233" s="113"/>
      <c r="M233" s="114"/>
      <c r="N233" s="115"/>
      <c r="O233" s="115"/>
      <c r="P233" s="423"/>
      <c r="Q233" s="452"/>
      <c r="R233" s="444"/>
      <c r="S233" s="445"/>
      <c r="T233" s="446"/>
      <c r="U233" s="446"/>
      <c r="V233" s="446"/>
      <c r="W233" s="446"/>
      <c r="X233" s="446"/>
      <c r="Y233" s="446"/>
      <c r="Z233" s="446"/>
      <c r="AA233" s="446"/>
      <c r="AB233" s="446"/>
      <c r="AC233" s="446"/>
      <c r="AD233" s="446"/>
      <c r="AE233" s="447"/>
      <c r="AF233" s="448"/>
      <c r="AG233" s="415"/>
      <c r="AH233" s="449"/>
      <c r="AI233" s="445"/>
      <c r="AJ233" s="446"/>
      <c r="AK233" s="446"/>
      <c r="AL233" s="446"/>
      <c r="AM233" s="446"/>
      <c r="AN233" s="446"/>
      <c r="AO233" s="446"/>
      <c r="AP233" s="446"/>
      <c r="AQ233" s="446"/>
      <c r="AR233" s="446"/>
      <c r="AS233" s="446"/>
      <c r="AT233" s="446"/>
      <c r="AU233" s="447"/>
      <c r="AV233" s="450"/>
    </row>
    <row r="234" spans="1:48" s="9" customFormat="1" ht="13.5" hidden="1" thickBot="1" x14ac:dyDescent="0.25">
      <c r="A234" s="18"/>
      <c r="B234" s="133"/>
      <c r="C234" s="415"/>
      <c r="D234" s="118"/>
      <c r="E234" s="744"/>
      <c r="F234" s="120"/>
      <c r="G234" s="121"/>
      <c r="H234" s="117"/>
      <c r="I234" s="122"/>
      <c r="J234" s="121"/>
      <c r="K234" s="117"/>
      <c r="L234" s="122"/>
      <c r="M234" s="123"/>
      <c r="N234" s="124"/>
      <c r="O234" s="124"/>
      <c r="P234" s="123"/>
      <c r="Q234" s="125"/>
      <c r="R234" s="126"/>
      <c r="S234" s="127"/>
      <c r="T234" s="128"/>
      <c r="U234" s="128"/>
      <c r="V234" s="128"/>
      <c r="W234" s="128"/>
      <c r="X234" s="128"/>
      <c r="Y234" s="128"/>
      <c r="Z234" s="128"/>
      <c r="AA234" s="128"/>
      <c r="AB234" s="128"/>
      <c r="AC234" s="128"/>
      <c r="AD234" s="128"/>
      <c r="AE234" s="129"/>
      <c r="AF234" s="134"/>
      <c r="AG234" s="82"/>
      <c r="AH234" s="131"/>
      <c r="AI234" s="127"/>
      <c r="AJ234" s="128"/>
      <c r="AK234" s="128"/>
      <c r="AL234" s="128"/>
      <c r="AM234" s="128"/>
      <c r="AN234" s="128"/>
      <c r="AO234" s="128"/>
      <c r="AP234" s="128"/>
      <c r="AQ234" s="128"/>
      <c r="AR234" s="128"/>
      <c r="AS234" s="128"/>
      <c r="AT234" s="128"/>
      <c r="AU234" s="129"/>
      <c r="AV234" s="130"/>
    </row>
    <row r="235" spans="1:48" s="9" customFormat="1" ht="13.5" hidden="1" thickBot="1" x14ac:dyDescent="0.25">
      <c r="A235" s="18"/>
      <c r="B235" s="236">
        <v>22</v>
      </c>
      <c r="C235" s="419"/>
      <c r="D235" s="260" t="s">
        <v>20</v>
      </c>
      <c r="E235" s="745">
        <v>0</v>
      </c>
      <c r="F235" s="259">
        <v>0</v>
      </c>
      <c r="G235" s="250">
        <v>0</v>
      </c>
      <c r="H235" s="251">
        <v>0</v>
      </c>
      <c r="I235" s="252">
        <v>0</v>
      </c>
      <c r="J235" s="250">
        <v>0</v>
      </c>
      <c r="K235" s="251">
        <v>0</v>
      </c>
      <c r="L235" s="251">
        <v>0</v>
      </c>
      <c r="M235" s="258">
        <v>0</v>
      </c>
      <c r="N235" s="257">
        <v>0</v>
      </c>
      <c r="O235" s="255">
        <v>0</v>
      </c>
      <c r="P235" s="424">
        <f>SUM(M235:O235)</f>
        <v>0</v>
      </c>
      <c r="Q235" s="256">
        <v>0</v>
      </c>
      <c r="R235" s="425" t="s">
        <v>226</v>
      </c>
      <c r="S235" s="426">
        <f>(E235*S236)/12</f>
        <v>0</v>
      </c>
      <c r="T235" s="426">
        <f>(E235*T236)/12</f>
        <v>0</v>
      </c>
      <c r="U235" s="426">
        <f>(E235*U236)/12</f>
        <v>0</v>
      </c>
      <c r="V235" s="426">
        <f>(E235*V236)/12</f>
        <v>0</v>
      </c>
      <c r="W235" s="426">
        <f>(E235*W236)/12</f>
        <v>0</v>
      </c>
      <c r="X235" s="426">
        <f>(E235*X236)/12</f>
        <v>0</v>
      </c>
      <c r="Y235" s="426">
        <f>(E235*Y236)/12</f>
        <v>0</v>
      </c>
      <c r="Z235" s="426">
        <f>(E235*Z236)/12</f>
        <v>0</v>
      </c>
      <c r="AA235" s="426">
        <f>(E235*AA236)/12</f>
        <v>0</v>
      </c>
      <c r="AB235" s="426">
        <f>(E235*AB236)/12</f>
        <v>0</v>
      </c>
      <c r="AC235" s="426">
        <f>(E235*AC236)/12</f>
        <v>0</v>
      </c>
      <c r="AD235" s="426">
        <f>(E235*AD236)/12</f>
        <v>0</v>
      </c>
      <c r="AE235" s="427">
        <f>SUM(S235:AD235)</f>
        <v>0</v>
      </c>
      <c r="AF235" s="428"/>
      <c r="AG235" s="415"/>
      <c r="AH235" s="429" t="s">
        <v>226</v>
      </c>
      <c r="AI235" s="426">
        <f>(E235*AI236)/12</f>
        <v>0</v>
      </c>
      <c r="AJ235" s="426">
        <f>(E235*AJ236)/12</f>
        <v>0</v>
      </c>
      <c r="AK235" s="426">
        <f>(E235*AK236)/12</f>
        <v>0</v>
      </c>
      <c r="AL235" s="426">
        <f>(E235*AL236)/12</f>
        <v>0</v>
      </c>
      <c r="AM235" s="426">
        <f>(E235*AM236)/12</f>
        <v>0</v>
      </c>
      <c r="AN235" s="426">
        <f>(E235*AN236)/12</f>
        <v>0</v>
      </c>
      <c r="AO235" s="426">
        <f>(E235*AO236)/12</f>
        <v>0</v>
      </c>
      <c r="AP235" s="426">
        <f>(E235*AP236)/12</f>
        <v>0</v>
      </c>
      <c r="AQ235" s="426">
        <f>(E235*AQ236)/12</f>
        <v>0</v>
      </c>
      <c r="AR235" s="426">
        <f>(E235*AR236)/12</f>
        <v>0</v>
      </c>
      <c r="AS235" s="426">
        <f>(E235*AS236)/12</f>
        <v>0</v>
      </c>
      <c r="AT235" s="426">
        <f>(E235*AT236)/12</f>
        <v>0</v>
      </c>
      <c r="AU235" s="427">
        <f>SUM(AI235:AT235)</f>
        <v>0</v>
      </c>
      <c r="AV235" s="430"/>
    </row>
    <row r="236" spans="1:48" s="9" customFormat="1" hidden="1" x14ac:dyDescent="0.2">
      <c r="A236" s="18"/>
      <c r="B236" s="83" t="s">
        <v>264</v>
      </c>
      <c r="C236" s="415"/>
      <c r="D236" s="84"/>
      <c r="E236" s="741"/>
      <c r="F236" s="85"/>
      <c r="G236" s="103"/>
      <c r="H236" s="104"/>
      <c r="I236" s="105"/>
      <c r="J236" s="103"/>
      <c r="K236" s="104"/>
      <c r="L236" s="105"/>
      <c r="M236" s="106"/>
      <c r="N236" s="90"/>
      <c r="O236" s="90"/>
      <c r="P236" s="421"/>
      <c r="Q236" s="451"/>
      <c r="R236" s="91" t="s">
        <v>209</v>
      </c>
      <c r="S236" s="92">
        <f>+M235</f>
        <v>0</v>
      </c>
      <c r="T236" s="93">
        <f>S236</f>
        <v>0</v>
      </c>
      <c r="U236" s="93">
        <f t="shared" ref="U236:AD236" si="44">+T236</f>
        <v>0</v>
      </c>
      <c r="V236" s="93">
        <f t="shared" si="44"/>
        <v>0</v>
      </c>
      <c r="W236" s="93">
        <f t="shared" si="44"/>
        <v>0</v>
      </c>
      <c r="X236" s="93">
        <f t="shared" si="44"/>
        <v>0</v>
      </c>
      <c r="Y236" s="93">
        <f t="shared" si="44"/>
        <v>0</v>
      </c>
      <c r="Z236" s="93">
        <f t="shared" si="44"/>
        <v>0</v>
      </c>
      <c r="AA236" s="93">
        <f t="shared" si="44"/>
        <v>0</v>
      </c>
      <c r="AB236" s="93">
        <f t="shared" si="44"/>
        <v>0</v>
      </c>
      <c r="AC236" s="93">
        <f t="shared" si="44"/>
        <v>0</v>
      </c>
      <c r="AD236" s="93">
        <f t="shared" si="44"/>
        <v>0</v>
      </c>
      <c r="AE236" s="94"/>
      <c r="AF236" s="95"/>
      <c r="AG236" s="82"/>
      <c r="AH236" s="96" t="s">
        <v>209</v>
      </c>
      <c r="AI236" s="97">
        <f>+Q235</f>
        <v>0</v>
      </c>
      <c r="AJ236" s="93">
        <f>AI236</f>
        <v>0</v>
      </c>
      <c r="AK236" s="93">
        <f t="shared" ref="AK236:AT236" si="45">+AJ236</f>
        <v>0</v>
      </c>
      <c r="AL236" s="93">
        <f t="shared" si="45"/>
        <v>0</v>
      </c>
      <c r="AM236" s="93">
        <f t="shared" si="45"/>
        <v>0</v>
      </c>
      <c r="AN236" s="93">
        <f t="shared" si="45"/>
        <v>0</v>
      </c>
      <c r="AO236" s="93">
        <f t="shared" si="45"/>
        <v>0</v>
      </c>
      <c r="AP236" s="93">
        <f t="shared" si="45"/>
        <v>0</v>
      </c>
      <c r="AQ236" s="93">
        <f t="shared" si="45"/>
        <v>0</v>
      </c>
      <c r="AR236" s="93">
        <f t="shared" si="45"/>
        <v>0</v>
      </c>
      <c r="AS236" s="93">
        <f t="shared" si="45"/>
        <v>0</v>
      </c>
      <c r="AT236" s="93">
        <f t="shared" si="45"/>
        <v>0</v>
      </c>
      <c r="AU236" s="94"/>
      <c r="AV236" s="98"/>
    </row>
    <row r="237" spans="1:48" s="9" customFormat="1" hidden="1" x14ac:dyDescent="0.2">
      <c r="A237" s="18"/>
      <c r="B237" s="99"/>
      <c r="C237" s="415"/>
      <c r="D237" s="84"/>
      <c r="E237" s="741"/>
      <c r="F237" s="85"/>
      <c r="G237" s="103"/>
      <c r="H237" s="104"/>
      <c r="I237" s="105"/>
      <c r="J237" s="103"/>
      <c r="K237" s="104"/>
      <c r="L237" s="105"/>
      <c r="M237" s="106"/>
      <c r="N237" s="90"/>
      <c r="O237" s="90"/>
      <c r="P237" s="421"/>
      <c r="Q237" s="451"/>
      <c r="R237" s="431"/>
      <c r="S237" s="432"/>
      <c r="T237" s="433"/>
      <c r="U237" s="433"/>
      <c r="V237" s="433"/>
      <c r="W237" s="433"/>
      <c r="X237" s="433"/>
      <c r="Y237" s="433"/>
      <c r="Z237" s="433"/>
      <c r="AA237" s="433"/>
      <c r="AB237" s="433"/>
      <c r="AC237" s="433"/>
      <c r="AD237" s="433"/>
      <c r="AE237" s="434"/>
      <c r="AF237" s="435"/>
      <c r="AG237" s="415"/>
      <c r="AH237" s="436"/>
      <c r="AI237" s="432"/>
      <c r="AJ237" s="433"/>
      <c r="AK237" s="433"/>
      <c r="AL237" s="433"/>
      <c r="AM237" s="433"/>
      <c r="AN237" s="433"/>
      <c r="AO237" s="433"/>
      <c r="AP237" s="433"/>
      <c r="AQ237" s="433"/>
      <c r="AR237" s="433"/>
      <c r="AS237" s="433"/>
      <c r="AT237" s="433"/>
      <c r="AU237" s="434"/>
      <c r="AV237" s="437"/>
    </row>
    <row r="238" spans="1:48" s="9" customFormat="1" hidden="1" x14ac:dyDescent="0.2">
      <c r="A238" s="18"/>
      <c r="B238" s="99"/>
      <c r="C238" s="415"/>
      <c r="D238" s="84"/>
      <c r="E238" s="741"/>
      <c r="F238" s="85"/>
      <c r="G238" s="135"/>
      <c r="H238" s="82"/>
      <c r="I238" s="136"/>
      <c r="J238" s="135"/>
      <c r="K238" s="82"/>
      <c r="L238" s="136"/>
      <c r="M238" s="137"/>
      <c r="N238" s="90"/>
      <c r="O238" s="90"/>
      <c r="P238" s="422"/>
      <c r="Q238" s="451"/>
      <c r="R238" s="438"/>
      <c r="S238" s="439"/>
      <c r="T238" s="440"/>
      <c r="U238" s="440"/>
      <c r="V238" s="440"/>
      <c r="W238" s="440"/>
      <c r="X238" s="440"/>
      <c r="Y238" s="440"/>
      <c r="Z238" s="440"/>
      <c r="AA238" s="440"/>
      <c r="AB238" s="440"/>
      <c r="AC238" s="440"/>
      <c r="AD238" s="440"/>
      <c r="AE238" s="439"/>
      <c r="AF238" s="441"/>
      <c r="AG238" s="416"/>
      <c r="AH238" s="442"/>
      <c r="AI238" s="439"/>
      <c r="AJ238" s="440"/>
      <c r="AK238" s="440"/>
      <c r="AL238" s="440"/>
      <c r="AM238" s="440"/>
      <c r="AN238" s="440"/>
      <c r="AO238" s="440"/>
      <c r="AP238" s="440"/>
      <c r="AQ238" s="440"/>
      <c r="AR238" s="440"/>
      <c r="AS238" s="440"/>
      <c r="AT238" s="440"/>
      <c r="AU238" s="439"/>
      <c r="AV238" s="443"/>
    </row>
    <row r="239" spans="1:48" s="9" customFormat="1" ht="13.5" hidden="1" thickBot="1" x14ac:dyDescent="0.25">
      <c r="A239" s="18"/>
      <c r="B239" s="108"/>
      <c r="C239" s="417"/>
      <c r="D239" s="109"/>
      <c r="E239" s="743"/>
      <c r="F239" s="110"/>
      <c r="G239" s="111"/>
      <c r="H239" s="112"/>
      <c r="I239" s="113"/>
      <c r="J239" s="111"/>
      <c r="K239" s="112"/>
      <c r="L239" s="113"/>
      <c r="M239" s="114"/>
      <c r="N239" s="115"/>
      <c r="O239" s="115"/>
      <c r="P239" s="423"/>
      <c r="Q239" s="452"/>
      <c r="R239" s="444"/>
      <c r="S239" s="445"/>
      <c r="T239" s="446"/>
      <c r="U239" s="446"/>
      <c r="V239" s="446"/>
      <c r="W239" s="446"/>
      <c r="X239" s="446"/>
      <c r="Y239" s="446"/>
      <c r="Z239" s="446"/>
      <c r="AA239" s="446"/>
      <c r="AB239" s="446"/>
      <c r="AC239" s="446"/>
      <c r="AD239" s="446"/>
      <c r="AE239" s="447"/>
      <c r="AF239" s="448"/>
      <c r="AG239" s="415"/>
      <c r="AH239" s="449"/>
      <c r="AI239" s="445"/>
      <c r="AJ239" s="446"/>
      <c r="AK239" s="446"/>
      <c r="AL239" s="446"/>
      <c r="AM239" s="446"/>
      <c r="AN239" s="446"/>
      <c r="AO239" s="446"/>
      <c r="AP239" s="446"/>
      <c r="AQ239" s="446"/>
      <c r="AR239" s="446"/>
      <c r="AS239" s="446"/>
      <c r="AT239" s="446"/>
      <c r="AU239" s="447"/>
      <c r="AV239" s="450"/>
    </row>
    <row r="240" spans="1:48" s="9" customFormat="1" ht="13.5" hidden="1" thickBot="1" x14ac:dyDescent="0.25">
      <c r="A240" s="18"/>
      <c r="B240" s="133"/>
      <c r="C240" s="415"/>
      <c r="D240" s="118"/>
      <c r="E240" s="744"/>
      <c r="F240" s="120"/>
      <c r="G240" s="121"/>
      <c r="H240" s="117"/>
      <c r="I240" s="122"/>
      <c r="J240" s="121"/>
      <c r="K240" s="117"/>
      <c r="L240" s="122"/>
      <c r="M240" s="123"/>
      <c r="N240" s="124"/>
      <c r="O240" s="124"/>
      <c r="P240" s="123"/>
      <c r="Q240" s="125"/>
      <c r="R240" s="126"/>
      <c r="S240" s="127"/>
      <c r="T240" s="128"/>
      <c r="U240" s="128"/>
      <c r="V240" s="128"/>
      <c r="W240" s="128"/>
      <c r="X240" s="128"/>
      <c r="Y240" s="128"/>
      <c r="Z240" s="128"/>
      <c r="AA240" s="128"/>
      <c r="AB240" s="128"/>
      <c r="AC240" s="128"/>
      <c r="AD240" s="128"/>
      <c r="AE240" s="129"/>
      <c r="AF240" s="134"/>
      <c r="AG240" s="82"/>
      <c r="AH240" s="131"/>
      <c r="AI240" s="127"/>
      <c r="AJ240" s="128"/>
      <c r="AK240" s="128"/>
      <c r="AL240" s="128"/>
      <c r="AM240" s="128"/>
      <c r="AN240" s="128"/>
      <c r="AO240" s="128"/>
      <c r="AP240" s="128"/>
      <c r="AQ240" s="128"/>
      <c r="AR240" s="128"/>
      <c r="AS240" s="128"/>
      <c r="AT240" s="128"/>
      <c r="AU240" s="129"/>
      <c r="AV240" s="130"/>
    </row>
    <row r="241" spans="1:48" s="9" customFormat="1" ht="13.5" hidden="1" thickBot="1" x14ac:dyDescent="0.25">
      <c r="A241" s="18"/>
      <c r="B241" s="236">
        <v>23</v>
      </c>
      <c r="C241" s="419"/>
      <c r="D241" s="260" t="s">
        <v>20</v>
      </c>
      <c r="E241" s="745">
        <v>0</v>
      </c>
      <c r="F241" s="259">
        <v>0</v>
      </c>
      <c r="G241" s="250">
        <v>0</v>
      </c>
      <c r="H241" s="251">
        <v>0</v>
      </c>
      <c r="I241" s="252">
        <v>0</v>
      </c>
      <c r="J241" s="250">
        <v>0</v>
      </c>
      <c r="K241" s="251">
        <v>0</v>
      </c>
      <c r="L241" s="251">
        <v>0</v>
      </c>
      <c r="M241" s="258">
        <v>0</v>
      </c>
      <c r="N241" s="257">
        <v>0</v>
      </c>
      <c r="O241" s="255">
        <v>0</v>
      </c>
      <c r="P241" s="424">
        <f>SUM(M241:O241)</f>
        <v>0</v>
      </c>
      <c r="Q241" s="256">
        <v>0</v>
      </c>
      <c r="R241" s="425" t="s">
        <v>226</v>
      </c>
      <c r="S241" s="426">
        <f>(E241*S242)/12</f>
        <v>0</v>
      </c>
      <c r="T241" s="426">
        <f>(E241*T242)/12</f>
        <v>0</v>
      </c>
      <c r="U241" s="426">
        <f>(E241*U242)/12</f>
        <v>0</v>
      </c>
      <c r="V241" s="426">
        <f>(E241*V242)/12</f>
        <v>0</v>
      </c>
      <c r="W241" s="426">
        <f>(E241*W242)/12</f>
        <v>0</v>
      </c>
      <c r="X241" s="426">
        <f>(E241*X242)/12</f>
        <v>0</v>
      </c>
      <c r="Y241" s="426">
        <f>(E241*Y242)/12</f>
        <v>0</v>
      </c>
      <c r="Z241" s="426">
        <f>(E241*Z242)/12</f>
        <v>0</v>
      </c>
      <c r="AA241" s="426">
        <f>(E241*AA242)/12</f>
        <v>0</v>
      </c>
      <c r="AB241" s="426">
        <f>(E241*AB242)/12</f>
        <v>0</v>
      </c>
      <c r="AC241" s="426">
        <f>(E241*AC242)/12</f>
        <v>0</v>
      </c>
      <c r="AD241" s="426">
        <f>(E241*AD242)/12</f>
        <v>0</v>
      </c>
      <c r="AE241" s="427">
        <f>SUM(S241:AD241)</f>
        <v>0</v>
      </c>
      <c r="AF241" s="428"/>
      <c r="AG241" s="415"/>
      <c r="AH241" s="429" t="s">
        <v>226</v>
      </c>
      <c r="AI241" s="426">
        <f>(E241*AI242)/12</f>
        <v>0</v>
      </c>
      <c r="AJ241" s="426">
        <f>(E241*AJ242)/12</f>
        <v>0</v>
      </c>
      <c r="AK241" s="426">
        <f>(E241*AK242)/12</f>
        <v>0</v>
      </c>
      <c r="AL241" s="426">
        <f>(E241*AL242)/12</f>
        <v>0</v>
      </c>
      <c r="AM241" s="426">
        <f>(E241*AM242)/12</f>
        <v>0</v>
      </c>
      <c r="AN241" s="426">
        <f>(E241*AN242)/12</f>
        <v>0</v>
      </c>
      <c r="AO241" s="426">
        <f>(E241*AO242)/12</f>
        <v>0</v>
      </c>
      <c r="AP241" s="426">
        <f>(E241*AP242)/12</f>
        <v>0</v>
      </c>
      <c r="AQ241" s="426">
        <f>(E241*AQ242)/12</f>
        <v>0</v>
      </c>
      <c r="AR241" s="426">
        <f>(E241*AR242)/12</f>
        <v>0</v>
      </c>
      <c r="AS241" s="426">
        <f>(E241*AS242)/12</f>
        <v>0</v>
      </c>
      <c r="AT241" s="426">
        <f>(E241*AT242)/12</f>
        <v>0</v>
      </c>
      <c r="AU241" s="427">
        <f>SUM(AI241:AT241)</f>
        <v>0</v>
      </c>
      <c r="AV241" s="430"/>
    </row>
    <row r="242" spans="1:48" s="9" customFormat="1" hidden="1" x14ac:dyDescent="0.2">
      <c r="A242" s="18"/>
      <c r="B242" s="83" t="s">
        <v>264</v>
      </c>
      <c r="C242" s="415"/>
      <c r="D242" s="84"/>
      <c r="E242" s="741"/>
      <c r="F242" s="85"/>
      <c r="G242" s="103"/>
      <c r="H242" s="104"/>
      <c r="I242" s="105"/>
      <c r="J242" s="103"/>
      <c r="K242" s="104"/>
      <c r="L242" s="105"/>
      <c r="M242" s="106"/>
      <c r="N242" s="90"/>
      <c r="O242" s="90"/>
      <c r="P242" s="421"/>
      <c r="Q242" s="451"/>
      <c r="R242" s="91" t="s">
        <v>209</v>
      </c>
      <c r="S242" s="92">
        <f>+M241</f>
        <v>0</v>
      </c>
      <c r="T242" s="93">
        <f>S242</f>
        <v>0</v>
      </c>
      <c r="U242" s="93">
        <f t="shared" ref="U242:AD242" si="46">+T242</f>
        <v>0</v>
      </c>
      <c r="V242" s="93">
        <f t="shared" si="46"/>
        <v>0</v>
      </c>
      <c r="W242" s="93">
        <f t="shared" si="46"/>
        <v>0</v>
      </c>
      <c r="X242" s="93">
        <f t="shared" si="46"/>
        <v>0</v>
      </c>
      <c r="Y242" s="93">
        <f t="shared" si="46"/>
        <v>0</v>
      </c>
      <c r="Z242" s="93">
        <f t="shared" si="46"/>
        <v>0</v>
      </c>
      <c r="AA242" s="93">
        <f t="shared" si="46"/>
        <v>0</v>
      </c>
      <c r="AB242" s="93">
        <f t="shared" si="46"/>
        <v>0</v>
      </c>
      <c r="AC242" s="93">
        <f t="shared" si="46"/>
        <v>0</v>
      </c>
      <c r="AD242" s="93">
        <f t="shared" si="46"/>
        <v>0</v>
      </c>
      <c r="AE242" s="94"/>
      <c r="AF242" s="95"/>
      <c r="AG242" s="82"/>
      <c r="AH242" s="96" t="s">
        <v>209</v>
      </c>
      <c r="AI242" s="97">
        <f>+Q241</f>
        <v>0</v>
      </c>
      <c r="AJ242" s="93">
        <f>AI242</f>
        <v>0</v>
      </c>
      <c r="AK242" s="93">
        <f t="shared" ref="AK242:AT242" si="47">+AJ242</f>
        <v>0</v>
      </c>
      <c r="AL242" s="93">
        <f t="shared" si="47"/>
        <v>0</v>
      </c>
      <c r="AM242" s="93">
        <f t="shared" si="47"/>
        <v>0</v>
      </c>
      <c r="AN242" s="93">
        <f t="shared" si="47"/>
        <v>0</v>
      </c>
      <c r="AO242" s="93">
        <f t="shared" si="47"/>
        <v>0</v>
      </c>
      <c r="AP242" s="93">
        <f t="shared" si="47"/>
        <v>0</v>
      </c>
      <c r="AQ242" s="93">
        <f t="shared" si="47"/>
        <v>0</v>
      </c>
      <c r="AR242" s="93">
        <f t="shared" si="47"/>
        <v>0</v>
      </c>
      <c r="AS242" s="93">
        <f t="shared" si="47"/>
        <v>0</v>
      </c>
      <c r="AT242" s="93">
        <f t="shared" si="47"/>
        <v>0</v>
      </c>
      <c r="AU242" s="94"/>
      <c r="AV242" s="98"/>
    </row>
    <row r="243" spans="1:48" s="9" customFormat="1" hidden="1" x14ac:dyDescent="0.2">
      <c r="A243" s="18"/>
      <c r="B243" s="99"/>
      <c r="C243" s="415"/>
      <c r="D243" s="84"/>
      <c r="E243" s="741"/>
      <c r="F243" s="85"/>
      <c r="G243" s="103"/>
      <c r="H243" s="104"/>
      <c r="I243" s="105"/>
      <c r="J243" s="103"/>
      <c r="K243" s="104"/>
      <c r="L243" s="105"/>
      <c r="M243" s="106"/>
      <c r="N243" s="90"/>
      <c r="O243" s="90"/>
      <c r="P243" s="421"/>
      <c r="Q243" s="451"/>
      <c r="R243" s="431"/>
      <c r="S243" s="432"/>
      <c r="T243" s="433"/>
      <c r="U243" s="433"/>
      <c r="V243" s="433"/>
      <c r="W243" s="433"/>
      <c r="X243" s="433"/>
      <c r="Y243" s="433"/>
      <c r="Z243" s="433"/>
      <c r="AA243" s="433"/>
      <c r="AB243" s="433"/>
      <c r="AC243" s="433"/>
      <c r="AD243" s="433"/>
      <c r="AE243" s="434"/>
      <c r="AF243" s="435"/>
      <c r="AG243" s="415"/>
      <c r="AH243" s="436"/>
      <c r="AI243" s="432"/>
      <c r="AJ243" s="433"/>
      <c r="AK243" s="433"/>
      <c r="AL243" s="433"/>
      <c r="AM243" s="433"/>
      <c r="AN243" s="433"/>
      <c r="AO243" s="433"/>
      <c r="AP243" s="433"/>
      <c r="AQ243" s="433"/>
      <c r="AR243" s="433"/>
      <c r="AS243" s="433"/>
      <c r="AT243" s="433"/>
      <c r="AU243" s="434"/>
      <c r="AV243" s="437"/>
    </row>
    <row r="244" spans="1:48" s="9" customFormat="1" hidden="1" x14ac:dyDescent="0.2">
      <c r="A244" s="18"/>
      <c r="B244" s="99"/>
      <c r="C244" s="415"/>
      <c r="D244" s="84"/>
      <c r="E244" s="741"/>
      <c r="F244" s="85"/>
      <c r="G244" s="135"/>
      <c r="H244" s="82"/>
      <c r="I244" s="136"/>
      <c r="J244" s="135"/>
      <c r="K244" s="82"/>
      <c r="L244" s="136"/>
      <c r="M244" s="137"/>
      <c r="N244" s="90"/>
      <c r="O244" s="90"/>
      <c r="P244" s="422"/>
      <c r="Q244" s="451"/>
      <c r="R244" s="438"/>
      <c r="S244" s="439"/>
      <c r="T244" s="440"/>
      <c r="U244" s="440"/>
      <c r="V244" s="440"/>
      <c r="W244" s="440"/>
      <c r="X244" s="440"/>
      <c r="Y244" s="440"/>
      <c r="Z244" s="440"/>
      <c r="AA244" s="440"/>
      <c r="AB244" s="440"/>
      <c r="AC244" s="440"/>
      <c r="AD244" s="440"/>
      <c r="AE244" s="439"/>
      <c r="AF244" s="441"/>
      <c r="AG244" s="416"/>
      <c r="AH244" s="442"/>
      <c r="AI244" s="439"/>
      <c r="AJ244" s="440"/>
      <c r="AK244" s="440"/>
      <c r="AL244" s="440"/>
      <c r="AM244" s="440"/>
      <c r="AN244" s="440"/>
      <c r="AO244" s="440"/>
      <c r="AP244" s="440"/>
      <c r="AQ244" s="440"/>
      <c r="AR244" s="440"/>
      <c r="AS244" s="440"/>
      <c r="AT244" s="440"/>
      <c r="AU244" s="439"/>
      <c r="AV244" s="443"/>
    </row>
    <row r="245" spans="1:48" s="9" customFormat="1" ht="13.5" hidden="1" thickBot="1" x14ac:dyDescent="0.25">
      <c r="A245" s="18"/>
      <c r="B245" s="108"/>
      <c r="C245" s="417"/>
      <c r="D245" s="109"/>
      <c r="E245" s="743"/>
      <c r="F245" s="110"/>
      <c r="G245" s="111"/>
      <c r="H245" s="112"/>
      <c r="I245" s="113"/>
      <c r="J245" s="111"/>
      <c r="K245" s="112"/>
      <c r="L245" s="113"/>
      <c r="M245" s="114"/>
      <c r="N245" s="115"/>
      <c r="O245" s="115"/>
      <c r="P245" s="423"/>
      <c r="Q245" s="452"/>
      <c r="R245" s="444"/>
      <c r="S245" s="445"/>
      <c r="T245" s="446"/>
      <c r="U245" s="446"/>
      <c r="V245" s="446"/>
      <c r="W245" s="446"/>
      <c r="X245" s="446"/>
      <c r="Y245" s="446"/>
      <c r="Z245" s="446"/>
      <c r="AA245" s="446"/>
      <c r="AB245" s="446"/>
      <c r="AC245" s="446"/>
      <c r="AD245" s="446"/>
      <c r="AE245" s="447"/>
      <c r="AF245" s="448"/>
      <c r="AG245" s="415"/>
      <c r="AH245" s="449"/>
      <c r="AI245" s="445"/>
      <c r="AJ245" s="446"/>
      <c r="AK245" s="446"/>
      <c r="AL245" s="446"/>
      <c r="AM245" s="446"/>
      <c r="AN245" s="446"/>
      <c r="AO245" s="446"/>
      <c r="AP245" s="446"/>
      <c r="AQ245" s="446"/>
      <c r="AR245" s="446"/>
      <c r="AS245" s="446"/>
      <c r="AT245" s="446"/>
      <c r="AU245" s="447"/>
      <c r="AV245" s="450"/>
    </row>
    <row r="246" spans="1:48" s="9" customFormat="1" ht="13.5" hidden="1" thickBot="1" x14ac:dyDescent="0.25">
      <c r="A246" s="18"/>
      <c r="B246" s="133"/>
      <c r="C246" s="415"/>
      <c r="D246" s="118"/>
      <c r="E246" s="744"/>
      <c r="F246" s="120"/>
      <c r="G246" s="121"/>
      <c r="H246" s="117"/>
      <c r="I246" s="122"/>
      <c r="J246" s="121"/>
      <c r="K246" s="117"/>
      <c r="L246" s="122"/>
      <c r="M246" s="123"/>
      <c r="N246" s="124"/>
      <c r="O246" s="124"/>
      <c r="P246" s="123"/>
      <c r="Q246" s="125"/>
      <c r="R246" s="126"/>
      <c r="S246" s="127"/>
      <c r="T246" s="128"/>
      <c r="U246" s="128"/>
      <c r="V246" s="128"/>
      <c r="W246" s="128"/>
      <c r="X246" s="128"/>
      <c r="Y246" s="128"/>
      <c r="Z246" s="128"/>
      <c r="AA246" s="128"/>
      <c r="AB246" s="128"/>
      <c r="AC246" s="128"/>
      <c r="AD246" s="128"/>
      <c r="AE246" s="129"/>
      <c r="AF246" s="134"/>
      <c r="AG246" s="82"/>
      <c r="AH246" s="131"/>
      <c r="AI246" s="127"/>
      <c r="AJ246" s="128"/>
      <c r="AK246" s="128"/>
      <c r="AL246" s="128"/>
      <c r="AM246" s="128"/>
      <c r="AN246" s="128"/>
      <c r="AO246" s="128"/>
      <c r="AP246" s="128"/>
      <c r="AQ246" s="128"/>
      <c r="AR246" s="128"/>
      <c r="AS246" s="128"/>
      <c r="AT246" s="128"/>
      <c r="AU246" s="129"/>
      <c r="AV246" s="130"/>
    </row>
    <row r="247" spans="1:48" s="9" customFormat="1" ht="13.5" hidden="1" thickBot="1" x14ac:dyDescent="0.25">
      <c r="A247" s="18"/>
      <c r="B247" s="236">
        <v>24</v>
      </c>
      <c r="C247" s="419"/>
      <c r="D247" s="260" t="s">
        <v>20</v>
      </c>
      <c r="E247" s="745">
        <v>0</v>
      </c>
      <c r="F247" s="259">
        <v>0</v>
      </c>
      <c r="G247" s="250">
        <v>0</v>
      </c>
      <c r="H247" s="251">
        <v>0</v>
      </c>
      <c r="I247" s="252">
        <v>0</v>
      </c>
      <c r="J247" s="250">
        <v>0</v>
      </c>
      <c r="K247" s="251">
        <v>0</v>
      </c>
      <c r="L247" s="251">
        <v>0</v>
      </c>
      <c r="M247" s="258">
        <v>0</v>
      </c>
      <c r="N247" s="257">
        <v>0</v>
      </c>
      <c r="O247" s="255">
        <v>0</v>
      </c>
      <c r="P247" s="424">
        <f>SUM(M247:O247)</f>
        <v>0</v>
      </c>
      <c r="Q247" s="256">
        <v>0</v>
      </c>
      <c r="R247" s="425" t="s">
        <v>226</v>
      </c>
      <c r="S247" s="426">
        <f>(E247*S248)/12</f>
        <v>0</v>
      </c>
      <c r="T247" s="426">
        <f>(E247*T248)/12</f>
        <v>0</v>
      </c>
      <c r="U247" s="426">
        <f>(E247*U248)/12</f>
        <v>0</v>
      </c>
      <c r="V247" s="426">
        <f>(E247*V248)/12</f>
        <v>0</v>
      </c>
      <c r="W247" s="426">
        <f>(E247*W248)/12</f>
        <v>0</v>
      </c>
      <c r="X247" s="426">
        <f>(E247*X248)/12</f>
        <v>0</v>
      </c>
      <c r="Y247" s="426">
        <f>(E247*Y248)/12</f>
        <v>0</v>
      </c>
      <c r="Z247" s="426">
        <f>(E247*Z248)/12</f>
        <v>0</v>
      </c>
      <c r="AA247" s="426">
        <f>(E247*AA248)/12</f>
        <v>0</v>
      </c>
      <c r="AB247" s="426">
        <f>(E247*AB248)/12</f>
        <v>0</v>
      </c>
      <c r="AC247" s="426">
        <f>(E247*AC248)/12</f>
        <v>0</v>
      </c>
      <c r="AD247" s="426">
        <f>(E247*AD248)/12</f>
        <v>0</v>
      </c>
      <c r="AE247" s="427">
        <f>SUM(S247:AD247)</f>
        <v>0</v>
      </c>
      <c r="AF247" s="428"/>
      <c r="AG247" s="415"/>
      <c r="AH247" s="429" t="s">
        <v>226</v>
      </c>
      <c r="AI247" s="426">
        <f>(E247*AI248)/12</f>
        <v>0</v>
      </c>
      <c r="AJ247" s="426">
        <f>(E247*AJ248)/12</f>
        <v>0</v>
      </c>
      <c r="AK247" s="426">
        <f>(E247*AK248)/12</f>
        <v>0</v>
      </c>
      <c r="AL247" s="426">
        <f>(E247*AL248)/12</f>
        <v>0</v>
      </c>
      <c r="AM247" s="426">
        <f>(E247*AM248)/12</f>
        <v>0</v>
      </c>
      <c r="AN247" s="426">
        <f>(E247*AN248)/12</f>
        <v>0</v>
      </c>
      <c r="AO247" s="426">
        <f>(E247*AO248)/12</f>
        <v>0</v>
      </c>
      <c r="AP247" s="426">
        <f>(E247*AP248)/12</f>
        <v>0</v>
      </c>
      <c r="AQ247" s="426">
        <f>(E247*AQ248)/12</f>
        <v>0</v>
      </c>
      <c r="AR247" s="426">
        <f>(E247*AR248)/12</f>
        <v>0</v>
      </c>
      <c r="AS247" s="426">
        <f>(E247*AS248)/12</f>
        <v>0</v>
      </c>
      <c r="AT247" s="426">
        <f>(E247*AT248)/12</f>
        <v>0</v>
      </c>
      <c r="AU247" s="427">
        <f>SUM(AI247:AT247)</f>
        <v>0</v>
      </c>
      <c r="AV247" s="430"/>
    </row>
    <row r="248" spans="1:48" s="9" customFormat="1" hidden="1" x14ac:dyDescent="0.2">
      <c r="A248" s="18"/>
      <c r="B248" s="83" t="s">
        <v>264</v>
      </c>
      <c r="C248" s="415"/>
      <c r="D248" s="84"/>
      <c r="E248" s="741"/>
      <c r="F248" s="85"/>
      <c r="G248" s="103"/>
      <c r="H248" s="104"/>
      <c r="I248" s="105"/>
      <c r="J248" s="103"/>
      <c r="K248" s="104"/>
      <c r="L248" s="105"/>
      <c r="M248" s="106"/>
      <c r="N248" s="90"/>
      <c r="O248" s="90"/>
      <c r="P248" s="421"/>
      <c r="Q248" s="451"/>
      <c r="R248" s="91" t="s">
        <v>209</v>
      </c>
      <c r="S248" s="92">
        <f>+M247</f>
        <v>0</v>
      </c>
      <c r="T248" s="93">
        <f>S248</f>
        <v>0</v>
      </c>
      <c r="U248" s="93">
        <f t="shared" ref="U248:AD248" si="48">+T248</f>
        <v>0</v>
      </c>
      <c r="V248" s="93">
        <f t="shared" si="48"/>
        <v>0</v>
      </c>
      <c r="W248" s="93">
        <f t="shared" si="48"/>
        <v>0</v>
      </c>
      <c r="X248" s="93">
        <f t="shared" si="48"/>
        <v>0</v>
      </c>
      <c r="Y248" s="93">
        <f t="shared" si="48"/>
        <v>0</v>
      </c>
      <c r="Z248" s="93">
        <f t="shared" si="48"/>
        <v>0</v>
      </c>
      <c r="AA248" s="93">
        <f t="shared" si="48"/>
        <v>0</v>
      </c>
      <c r="AB248" s="93">
        <f t="shared" si="48"/>
        <v>0</v>
      </c>
      <c r="AC248" s="93">
        <f t="shared" si="48"/>
        <v>0</v>
      </c>
      <c r="AD248" s="93">
        <f t="shared" si="48"/>
        <v>0</v>
      </c>
      <c r="AE248" s="94"/>
      <c r="AF248" s="95"/>
      <c r="AG248" s="82"/>
      <c r="AH248" s="96" t="s">
        <v>209</v>
      </c>
      <c r="AI248" s="97">
        <f>+Q247</f>
        <v>0</v>
      </c>
      <c r="AJ248" s="93">
        <f>AI248</f>
        <v>0</v>
      </c>
      <c r="AK248" s="93">
        <f t="shared" ref="AK248:AT248" si="49">+AJ248</f>
        <v>0</v>
      </c>
      <c r="AL248" s="93">
        <f t="shared" si="49"/>
        <v>0</v>
      </c>
      <c r="AM248" s="93">
        <f t="shared" si="49"/>
        <v>0</v>
      </c>
      <c r="AN248" s="93">
        <f t="shared" si="49"/>
        <v>0</v>
      </c>
      <c r="AO248" s="93">
        <f t="shared" si="49"/>
        <v>0</v>
      </c>
      <c r="AP248" s="93">
        <f t="shared" si="49"/>
        <v>0</v>
      </c>
      <c r="AQ248" s="93">
        <f t="shared" si="49"/>
        <v>0</v>
      </c>
      <c r="AR248" s="93">
        <f t="shared" si="49"/>
        <v>0</v>
      </c>
      <c r="AS248" s="93">
        <f t="shared" si="49"/>
        <v>0</v>
      </c>
      <c r="AT248" s="93">
        <f t="shared" si="49"/>
        <v>0</v>
      </c>
      <c r="AU248" s="94"/>
      <c r="AV248" s="98"/>
    </row>
    <row r="249" spans="1:48" s="9" customFormat="1" hidden="1" x14ac:dyDescent="0.2">
      <c r="A249" s="18"/>
      <c r="B249" s="99"/>
      <c r="C249" s="415"/>
      <c r="D249" s="84"/>
      <c r="E249" s="741"/>
      <c r="F249" s="85"/>
      <c r="G249" s="103"/>
      <c r="H249" s="104"/>
      <c r="I249" s="105"/>
      <c r="J249" s="103"/>
      <c r="K249" s="104"/>
      <c r="L249" s="105"/>
      <c r="M249" s="106"/>
      <c r="N249" s="90"/>
      <c r="O249" s="90"/>
      <c r="P249" s="421"/>
      <c r="Q249" s="451"/>
      <c r="R249" s="431"/>
      <c r="S249" s="432"/>
      <c r="T249" s="433"/>
      <c r="U249" s="433"/>
      <c r="V249" s="433"/>
      <c r="W249" s="433"/>
      <c r="X249" s="433"/>
      <c r="Y249" s="433"/>
      <c r="Z249" s="433"/>
      <c r="AA249" s="433"/>
      <c r="AB249" s="433"/>
      <c r="AC249" s="433"/>
      <c r="AD249" s="433"/>
      <c r="AE249" s="434"/>
      <c r="AF249" s="435"/>
      <c r="AG249" s="415"/>
      <c r="AH249" s="436"/>
      <c r="AI249" s="432"/>
      <c r="AJ249" s="433"/>
      <c r="AK249" s="433"/>
      <c r="AL249" s="433"/>
      <c r="AM249" s="433"/>
      <c r="AN249" s="433"/>
      <c r="AO249" s="433"/>
      <c r="AP249" s="433"/>
      <c r="AQ249" s="433"/>
      <c r="AR249" s="433"/>
      <c r="AS249" s="433"/>
      <c r="AT249" s="433"/>
      <c r="AU249" s="434"/>
      <c r="AV249" s="437"/>
    </row>
    <row r="250" spans="1:48" s="9" customFormat="1" hidden="1" x14ac:dyDescent="0.2">
      <c r="A250" s="18"/>
      <c r="B250" s="99"/>
      <c r="C250" s="415"/>
      <c r="D250" s="84"/>
      <c r="E250" s="741"/>
      <c r="F250" s="85"/>
      <c r="G250" s="135"/>
      <c r="H250" s="82"/>
      <c r="I250" s="136"/>
      <c r="J250" s="135"/>
      <c r="K250" s="82"/>
      <c r="L250" s="136"/>
      <c r="M250" s="137"/>
      <c r="N250" s="90"/>
      <c r="O250" s="90"/>
      <c r="P250" s="422"/>
      <c r="Q250" s="451"/>
      <c r="R250" s="438"/>
      <c r="S250" s="439"/>
      <c r="T250" s="440"/>
      <c r="U250" s="440"/>
      <c r="V250" s="440"/>
      <c r="W250" s="440"/>
      <c r="X250" s="440"/>
      <c r="Y250" s="440"/>
      <c r="Z250" s="440"/>
      <c r="AA250" s="440"/>
      <c r="AB250" s="440"/>
      <c r="AC250" s="440"/>
      <c r="AD250" s="440"/>
      <c r="AE250" s="439"/>
      <c r="AF250" s="441"/>
      <c r="AG250" s="416"/>
      <c r="AH250" s="442"/>
      <c r="AI250" s="439"/>
      <c r="AJ250" s="440"/>
      <c r="AK250" s="440"/>
      <c r="AL250" s="440"/>
      <c r="AM250" s="440"/>
      <c r="AN250" s="440"/>
      <c r="AO250" s="440"/>
      <c r="AP250" s="440"/>
      <c r="AQ250" s="440"/>
      <c r="AR250" s="440"/>
      <c r="AS250" s="440"/>
      <c r="AT250" s="440"/>
      <c r="AU250" s="439"/>
      <c r="AV250" s="443"/>
    </row>
    <row r="251" spans="1:48" s="9" customFormat="1" ht="13.5" hidden="1" thickBot="1" x14ac:dyDescent="0.25">
      <c r="A251" s="18"/>
      <c r="B251" s="108"/>
      <c r="C251" s="417"/>
      <c r="D251" s="109"/>
      <c r="E251" s="743"/>
      <c r="F251" s="110"/>
      <c r="G251" s="111"/>
      <c r="H251" s="112"/>
      <c r="I251" s="113"/>
      <c r="J251" s="111"/>
      <c r="K251" s="112"/>
      <c r="L251" s="113"/>
      <c r="M251" s="114"/>
      <c r="N251" s="115"/>
      <c r="O251" s="115"/>
      <c r="P251" s="423"/>
      <c r="Q251" s="452"/>
      <c r="R251" s="444"/>
      <c r="S251" s="445"/>
      <c r="T251" s="446"/>
      <c r="U251" s="446"/>
      <c r="V251" s="446"/>
      <c r="W251" s="446"/>
      <c r="X251" s="446"/>
      <c r="Y251" s="446"/>
      <c r="Z251" s="446"/>
      <c r="AA251" s="446"/>
      <c r="AB251" s="446"/>
      <c r="AC251" s="446"/>
      <c r="AD251" s="446"/>
      <c r="AE251" s="447"/>
      <c r="AF251" s="448"/>
      <c r="AG251" s="415"/>
      <c r="AH251" s="449"/>
      <c r="AI251" s="445"/>
      <c r="AJ251" s="446"/>
      <c r="AK251" s="446"/>
      <c r="AL251" s="446"/>
      <c r="AM251" s="446"/>
      <c r="AN251" s="446"/>
      <c r="AO251" s="446"/>
      <c r="AP251" s="446"/>
      <c r="AQ251" s="446"/>
      <c r="AR251" s="446"/>
      <c r="AS251" s="446"/>
      <c r="AT251" s="446"/>
      <c r="AU251" s="447"/>
      <c r="AV251" s="450"/>
    </row>
    <row r="252" spans="1:48" s="9" customFormat="1" ht="13.5" hidden="1" thickBot="1" x14ac:dyDescent="0.25">
      <c r="A252" s="18"/>
      <c r="B252" s="133"/>
      <c r="C252" s="415"/>
      <c r="D252" s="118"/>
      <c r="E252" s="744"/>
      <c r="F252" s="120"/>
      <c r="G252" s="121"/>
      <c r="H252" s="117"/>
      <c r="I252" s="122"/>
      <c r="J252" s="121"/>
      <c r="K252" s="117"/>
      <c r="L252" s="122"/>
      <c r="M252" s="123"/>
      <c r="N252" s="124"/>
      <c r="O252" s="124"/>
      <c r="P252" s="123"/>
      <c r="Q252" s="125"/>
      <c r="R252" s="126"/>
      <c r="S252" s="127"/>
      <c r="T252" s="128"/>
      <c r="U252" s="128"/>
      <c r="V252" s="128"/>
      <c r="W252" s="128"/>
      <c r="X252" s="128"/>
      <c r="Y252" s="128"/>
      <c r="Z252" s="128"/>
      <c r="AA252" s="128"/>
      <c r="AB252" s="128"/>
      <c r="AC252" s="128"/>
      <c r="AD252" s="128"/>
      <c r="AE252" s="129"/>
      <c r="AF252" s="134"/>
      <c r="AG252" s="82"/>
      <c r="AH252" s="131"/>
      <c r="AI252" s="127"/>
      <c r="AJ252" s="128"/>
      <c r="AK252" s="128"/>
      <c r="AL252" s="128"/>
      <c r="AM252" s="128"/>
      <c r="AN252" s="128"/>
      <c r="AO252" s="128"/>
      <c r="AP252" s="128"/>
      <c r="AQ252" s="128"/>
      <c r="AR252" s="128"/>
      <c r="AS252" s="128"/>
      <c r="AT252" s="128"/>
      <c r="AU252" s="129"/>
      <c r="AV252" s="130"/>
    </row>
    <row r="253" spans="1:48" s="9" customFormat="1" ht="13.5" hidden="1" thickBot="1" x14ac:dyDescent="0.25">
      <c r="A253" s="18"/>
      <c r="B253" s="236">
        <v>25</v>
      </c>
      <c r="C253" s="419"/>
      <c r="D253" s="260" t="s">
        <v>20</v>
      </c>
      <c r="E253" s="745">
        <v>0</v>
      </c>
      <c r="F253" s="259">
        <v>0</v>
      </c>
      <c r="G253" s="250">
        <v>0</v>
      </c>
      <c r="H253" s="251">
        <v>0</v>
      </c>
      <c r="I253" s="252">
        <v>0</v>
      </c>
      <c r="J253" s="250">
        <v>0</v>
      </c>
      <c r="K253" s="251">
        <v>0</v>
      </c>
      <c r="L253" s="251">
        <v>0</v>
      </c>
      <c r="M253" s="258">
        <v>0</v>
      </c>
      <c r="N253" s="257">
        <v>0</v>
      </c>
      <c r="O253" s="255">
        <v>0</v>
      </c>
      <c r="P253" s="424">
        <f>SUM(M253:O253)</f>
        <v>0</v>
      </c>
      <c r="Q253" s="256">
        <v>0</v>
      </c>
      <c r="R253" s="425" t="s">
        <v>226</v>
      </c>
      <c r="S253" s="426">
        <f>(E253*S254)/12</f>
        <v>0</v>
      </c>
      <c r="T253" s="426">
        <f>(E253*T254)/12</f>
        <v>0</v>
      </c>
      <c r="U253" s="426">
        <f>(E253*U254)/12</f>
        <v>0</v>
      </c>
      <c r="V253" s="426">
        <f>(E253*V254)/12</f>
        <v>0</v>
      </c>
      <c r="W253" s="426">
        <f>(E253*W254)/12</f>
        <v>0</v>
      </c>
      <c r="X253" s="426">
        <f>(E253*X254)/12</f>
        <v>0</v>
      </c>
      <c r="Y253" s="426">
        <f>(E253*Y254)/12</f>
        <v>0</v>
      </c>
      <c r="Z253" s="426">
        <f>(E253*Z254)/12</f>
        <v>0</v>
      </c>
      <c r="AA253" s="426">
        <f>(E253*AA254)/12</f>
        <v>0</v>
      </c>
      <c r="AB253" s="426">
        <f>(E253*AB254)/12</f>
        <v>0</v>
      </c>
      <c r="AC253" s="426">
        <f>(E253*AC254)/12</f>
        <v>0</v>
      </c>
      <c r="AD253" s="426">
        <f>(E253*AD254)/12</f>
        <v>0</v>
      </c>
      <c r="AE253" s="427">
        <f>SUM(S253:AD253)</f>
        <v>0</v>
      </c>
      <c r="AF253" s="428"/>
      <c r="AG253" s="415"/>
      <c r="AH253" s="429" t="s">
        <v>226</v>
      </c>
      <c r="AI253" s="426">
        <f>(E253*AI254)/12</f>
        <v>0</v>
      </c>
      <c r="AJ253" s="426">
        <f>(E253*AJ254)/12</f>
        <v>0</v>
      </c>
      <c r="AK253" s="426">
        <f>(E253*AK254)/12</f>
        <v>0</v>
      </c>
      <c r="AL253" s="426">
        <f>(E253*AL254)/12</f>
        <v>0</v>
      </c>
      <c r="AM253" s="426">
        <f>(E253*AM254)/12</f>
        <v>0</v>
      </c>
      <c r="AN253" s="426">
        <f>(E253*AN254)/12</f>
        <v>0</v>
      </c>
      <c r="AO253" s="426">
        <f>(E253*AO254)/12</f>
        <v>0</v>
      </c>
      <c r="AP253" s="426">
        <f>(E253*AP254)/12</f>
        <v>0</v>
      </c>
      <c r="AQ253" s="426">
        <f>(E253*AQ254)/12</f>
        <v>0</v>
      </c>
      <c r="AR253" s="426">
        <f>(E253*AR254)/12</f>
        <v>0</v>
      </c>
      <c r="AS253" s="426">
        <f>(E253*AS254)/12</f>
        <v>0</v>
      </c>
      <c r="AT253" s="426">
        <f>(E253*AT254)/12</f>
        <v>0</v>
      </c>
      <c r="AU253" s="427">
        <f>SUM(AI253:AT253)</f>
        <v>0</v>
      </c>
      <c r="AV253" s="430"/>
    </row>
    <row r="254" spans="1:48" s="9" customFormat="1" hidden="1" x14ac:dyDescent="0.2">
      <c r="A254" s="18"/>
      <c r="B254" s="83" t="s">
        <v>264</v>
      </c>
      <c r="C254" s="415"/>
      <c r="D254" s="84"/>
      <c r="E254" s="741"/>
      <c r="F254" s="85"/>
      <c r="G254" s="103"/>
      <c r="H254" s="104"/>
      <c r="I254" s="105"/>
      <c r="J254" s="103"/>
      <c r="K254" s="104"/>
      <c r="L254" s="105"/>
      <c r="M254" s="106"/>
      <c r="N254" s="90"/>
      <c r="O254" s="90"/>
      <c r="P254" s="421"/>
      <c r="Q254" s="451"/>
      <c r="R254" s="91" t="s">
        <v>209</v>
      </c>
      <c r="S254" s="92">
        <f>+M253</f>
        <v>0</v>
      </c>
      <c r="T254" s="93">
        <f>S254</f>
        <v>0</v>
      </c>
      <c r="U254" s="93">
        <f t="shared" ref="U254:AD254" si="50">+T254</f>
        <v>0</v>
      </c>
      <c r="V254" s="93">
        <f t="shared" si="50"/>
        <v>0</v>
      </c>
      <c r="W254" s="93">
        <f t="shared" si="50"/>
        <v>0</v>
      </c>
      <c r="X254" s="93">
        <f t="shared" si="50"/>
        <v>0</v>
      </c>
      <c r="Y254" s="93">
        <f t="shared" si="50"/>
        <v>0</v>
      </c>
      <c r="Z254" s="93">
        <f t="shared" si="50"/>
        <v>0</v>
      </c>
      <c r="AA254" s="93">
        <f t="shared" si="50"/>
        <v>0</v>
      </c>
      <c r="AB254" s="93">
        <f t="shared" si="50"/>
        <v>0</v>
      </c>
      <c r="AC254" s="93">
        <f t="shared" si="50"/>
        <v>0</v>
      </c>
      <c r="AD254" s="93">
        <f t="shared" si="50"/>
        <v>0</v>
      </c>
      <c r="AE254" s="94"/>
      <c r="AF254" s="95"/>
      <c r="AG254" s="82"/>
      <c r="AH254" s="96" t="s">
        <v>209</v>
      </c>
      <c r="AI254" s="97">
        <f>+Q253</f>
        <v>0</v>
      </c>
      <c r="AJ254" s="93">
        <f>AI254</f>
        <v>0</v>
      </c>
      <c r="AK254" s="93">
        <f t="shared" ref="AK254:AT254" si="51">+AJ254</f>
        <v>0</v>
      </c>
      <c r="AL254" s="93">
        <f t="shared" si="51"/>
        <v>0</v>
      </c>
      <c r="AM254" s="93">
        <f t="shared" si="51"/>
        <v>0</v>
      </c>
      <c r="AN254" s="93">
        <f t="shared" si="51"/>
        <v>0</v>
      </c>
      <c r="AO254" s="93">
        <f t="shared" si="51"/>
        <v>0</v>
      </c>
      <c r="AP254" s="93">
        <f t="shared" si="51"/>
        <v>0</v>
      </c>
      <c r="AQ254" s="93">
        <f t="shared" si="51"/>
        <v>0</v>
      </c>
      <c r="AR254" s="93">
        <f t="shared" si="51"/>
        <v>0</v>
      </c>
      <c r="AS254" s="93">
        <f t="shared" si="51"/>
        <v>0</v>
      </c>
      <c r="AT254" s="93">
        <f t="shared" si="51"/>
        <v>0</v>
      </c>
      <c r="AU254" s="94"/>
      <c r="AV254" s="98"/>
    </row>
    <row r="255" spans="1:48" s="9" customFormat="1" hidden="1" x14ac:dyDescent="0.2">
      <c r="A255" s="18"/>
      <c r="B255" s="99"/>
      <c r="C255" s="415"/>
      <c r="D255" s="84"/>
      <c r="E255" s="741"/>
      <c r="F255" s="85"/>
      <c r="G255" s="103"/>
      <c r="H255" s="104"/>
      <c r="I255" s="105"/>
      <c r="J255" s="103"/>
      <c r="K255" s="104"/>
      <c r="L255" s="105"/>
      <c r="M255" s="106"/>
      <c r="N255" s="90"/>
      <c r="O255" s="90"/>
      <c r="P255" s="421"/>
      <c r="Q255" s="451"/>
      <c r="R255" s="431"/>
      <c r="S255" s="432"/>
      <c r="T255" s="433"/>
      <c r="U255" s="433"/>
      <c r="V255" s="433"/>
      <c r="W255" s="433"/>
      <c r="X255" s="433"/>
      <c r="Y255" s="433"/>
      <c r="Z255" s="433"/>
      <c r="AA255" s="433"/>
      <c r="AB255" s="433"/>
      <c r="AC255" s="433"/>
      <c r="AD255" s="433"/>
      <c r="AE255" s="434"/>
      <c r="AF255" s="435"/>
      <c r="AG255" s="415"/>
      <c r="AH255" s="436"/>
      <c r="AI255" s="432"/>
      <c r="AJ255" s="433"/>
      <c r="AK255" s="433"/>
      <c r="AL255" s="433"/>
      <c r="AM255" s="433"/>
      <c r="AN255" s="433"/>
      <c r="AO255" s="433"/>
      <c r="AP255" s="433"/>
      <c r="AQ255" s="433"/>
      <c r="AR255" s="433"/>
      <c r="AS255" s="433"/>
      <c r="AT255" s="433"/>
      <c r="AU255" s="434"/>
      <c r="AV255" s="437"/>
    </row>
    <row r="256" spans="1:48" s="9" customFormat="1" hidden="1" x14ac:dyDescent="0.2">
      <c r="A256" s="18"/>
      <c r="B256" s="99"/>
      <c r="C256" s="415"/>
      <c r="D256" s="84"/>
      <c r="E256" s="741"/>
      <c r="F256" s="85"/>
      <c r="G256" s="135"/>
      <c r="H256" s="82"/>
      <c r="I256" s="136"/>
      <c r="J256" s="135"/>
      <c r="K256" s="82"/>
      <c r="L256" s="136"/>
      <c r="M256" s="137"/>
      <c r="N256" s="90"/>
      <c r="O256" s="90"/>
      <c r="P256" s="422"/>
      <c r="Q256" s="451"/>
      <c r="R256" s="438"/>
      <c r="S256" s="439"/>
      <c r="T256" s="440"/>
      <c r="U256" s="440"/>
      <c r="V256" s="440"/>
      <c r="W256" s="440"/>
      <c r="X256" s="440"/>
      <c r="Y256" s="440"/>
      <c r="Z256" s="440"/>
      <c r="AA256" s="440"/>
      <c r="AB256" s="440"/>
      <c r="AC256" s="440"/>
      <c r="AD256" s="440"/>
      <c r="AE256" s="439"/>
      <c r="AF256" s="441"/>
      <c r="AG256" s="416"/>
      <c r="AH256" s="442"/>
      <c r="AI256" s="439"/>
      <c r="AJ256" s="440"/>
      <c r="AK256" s="440"/>
      <c r="AL256" s="440"/>
      <c r="AM256" s="440"/>
      <c r="AN256" s="440"/>
      <c r="AO256" s="440"/>
      <c r="AP256" s="440"/>
      <c r="AQ256" s="440"/>
      <c r="AR256" s="440"/>
      <c r="AS256" s="440"/>
      <c r="AT256" s="440"/>
      <c r="AU256" s="439"/>
      <c r="AV256" s="443"/>
    </row>
    <row r="257" spans="1:48" s="9" customFormat="1" ht="13.5" hidden="1" thickBot="1" x14ac:dyDescent="0.25">
      <c r="A257" s="18"/>
      <c r="B257" s="108"/>
      <c r="C257" s="417"/>
      <c r="D257" s="109"/>
      <c r="E257" s="743"/>
      <c r="F257" s="110"/>
      <c r="G257" s="111"/>
      <c r="H257" s="112"/>
      <c r="I257" s="113"/>
      <c r="J257" s="111"/>
      <c r="K257" s="112"/>
      <c r="L257" s="113"/>
      <c r="M257" s="114"/>
      <c r="N257" s="115"/>
      <c r="O257" s="115"/>
      <c r="P257" s="423"/>
      <c r="Q257" s="452"/>
      <c r="R257" s="444"/>
      <c r="S257" s="445"/>
      <c r="T257" s="446"/>
      <c r="U257" s="446"/>
      <c r="V257" s="446"/>
      <c r="W257" s="446"/>
      <c r="X257" s="446"/>
      <c r="Y257" s="446"/>
      <c r="Z257" s="446"/>
      <c r="AA257" s="446"/>
      <c r="AB257" s="446"/>
      <c r="AC257" s="446"/>
      <c r="AD257" s="446"/>
      <c r="AE257" s="447"/>
      <c r="AF257" s="448"/>
      <c r="AG257" s="415"/>
      <c r="AH257" s="449"/>
      <c r="AI257" s="445"/>
      <c r="AJ257" s="446"/>
      <c r="AK257" s="446"/>
      <c r="AL257" s="446"/>
      <c r="AM257" s="446"/>
      <c r="AN257" s="446"/>
      <c r="AO257" s="446"/>
      <c r="AP257" s="446"/>
      <c r="AQ257" s="446"/>
      <c r="AR257" s="446"/>
      <c r="AS257" s="446"/>
      <c r="AT257" s="446"/>
      <c r="AU257" s="447"/>
      <c r="AV257" s="450"/>
    </row>
    <row r="258" spans="1:48" s="9" customFormat="1" ht="13.5" hidden="1" thickBot="1" x14ac:dyDescent="0.25">
      <c r="A258" s="18"/>
      <c r="B258" s="133"/>
      <c r="C258" s="415"/>
      <c r="D258" s="118"/>
      <c r="E258" s="744"/>
      <c r="F258" s="120"/>
      <c r="G258" s="121"/>
      <c r="H258" s="117"/>
      <c r="I258" s="122"/>
      <c r="J258" s="121"/>
      <c r="K258" s="117"/>
      <c r="L258" s="122"/>
      <c r="M258" s="123"/>
      <c r="N258" s="124"/>
      <c r="O258" s="124"/>
      <c r="P258" s="123"/>
      <c r="Q258" s="125"/>
      <c r="R258" s="126"/>
      <c r="S258" s="127"/>
      <c r="T258" s="128"/>
      <c r="U258" s="128"/>
      <c r="V258" s="128"/>
      <c r="W258" s="128"/>
      <c r="X258" s="128"/>
      <c r="Y258" s="128"/>
      <c r="Z258" s="128"/>
      <c r="AA258" s="128"/>
      <c r="AB258" s="128"/>
      <c r="AC258" s="128"/>
      <c r="AD258" s="128"/>
      <c r="AE258" s="129"/>
      <c r="AF258" s="134"/>
      <c r="AG258" s="82"/>
      <c r="AH258" s="131"/>
      <c r="AI258" s="127"/>
      <c r="AJ258" s="128"/>
      <c r="AK258" s="128"/>
      <c r="AL258" s="128"/>
      <c r="AM258" s="128"/>
      <c r="AN258" s="128"/>
      <c r="AO258" s="128"/>
      <c r="AP258" s="128"/>
      <c r="AQ258" s="128"/>
      <c r="AR258" s="128"/>
      <c r="AS258" s="128"/>
      <c r="AT258" s="128"/>
      <c r="AU258" s="129"/>
      <c r="AV258" s="130"/>
    </row>
    <row r="259" spans="1:48" s="9" customFormat="1" ht="13.5" hidden="1" thickBot="1" x14ac:dyDescent="0.25">
      <c r="A259" s="18"/>
      <c r="B259" s="236">
        <v>26</v>
      </c>
      <c r="C259" s="419"/>
      <c r="D259" s="260" t="s">
        <v>20</v>
      </c>
      <c r="E259" s="745">
        <v>0</v>
      </c>
      <c r="F259" s="259">
        <v>0</v>
      </c>
      <c r="G259" s="250">
        <v>0</v>
      </c>
      <c r="H259" s="251">
        <v>0</v>
      </c>
      <c r="I259" s="252">
        <v>0</v>
      </c>
      <c r="J259" s="250">
        <v>0</v>
      </c>
      <c r="K259" s="251">
        <v>0</v>
      </c>
      <c r="L259" s="251">
        <v>0</v>
      </c>
      <c r="M259" s="258">
        <v>0</v>
      </c>
      <c r="N259" s="257">
        <v>0</v>
      </c>
      <c r="O259" s="255">
        <v>0</v>
      </c>
      <c r="P259" s="424">
        <f>SUM(M259:O259)</f>
        <v>0</v>
      </c>
      <c r="Q259" s="256">
        <v>0</v>
      </c>
      <c r="R259" s="425" t="s">
        <v>226</v>
      </c>
      <c r="S259" s="426">
        <f>(E259*S260)/12</f>
        <v>0</v>
      </c>
      <c r="T259" s="426">
        <f>(E259*T260)/12</f>
        <v>0</v>
      </c>
      <c r="U259" s="426">
        <f>(E259*U260)/12</f>
        <v>0</v>
      </c>
      <c r="V259" s="426">
        <f>(E259*V260)/12</f>
        <v>0</v>
      </c>
      <c r="W259" s="426">
        <f>(E259*W260)/12</f>
        <v>0</v>
      </c>
      <c r="X259" s="426">
        <f>(E259*X260)/12</f>
        <v>0</v>
      </c>
      <c r="Y259" s="426">
        <f>(E259*Y260)/12</f>
        <v>0</v>
      </c>
      <c r="Z259" s="426">
        <f>(E259*Z260)/12</f>
        <v>0</v>
      </c>
      <c r="AA259" s="426">
        <f>(E259*AA260)/12</f>
        <v>0</v>
      </c>
      <c r="AB259" s="426">
        <f>(E259*AB260)/12</f>
        <v>0</v>
      </c>
      <c r="AC259" s="426">
        <f>(E259*AC260)/12</f>
        <v>0</v>
      </c>
      <c r="AD259" s="426">
        <f>(E259*AD260)/12</f>
        <v>0</v>
      </c>
      <c r="AE259" s="427">
        <f>SUM(S259:AD259)</f>
        <v>0</v>
      </c>
      <c r="AF259" s="428"/>
      <c r="AG259" s="415"/>
      <c r="AH259" s="429" t="s">
        <v>226</v>
      </c>
      <c r="AI259" s="426">
        <f>(E259*AI260)/12</f>
        <v>0</v>
      </c>
      <c r="AJ259" s="426">
        <f>(E259*AJ260)/12</f>
        <v>0</v>
      </c>
      <c r="AK259" s="426">
        <f>(E259*AK260)/12</f>
        <v>0</v>
      </c>
      <c r="AL259" s="426">
        <f>(E259*AL260)/12</f>
        <v>0</v>
      </c>
      <c r="AM259" s="426">
        <f>(E259*AM260)/12</f>
        <v>0</v>
      </c>
      <c r="AN259" s="426">
        <f>(E259*AN260)/12</f>
        <v>0</v>
      </c>
      <c r="AO259" s="426">
        <f>(E259*AO260)/12</f>
        <v>0</v>
      </c>
      <c r="AP259" s="426">
        <f>(E259*AP260)/12</f>
        <v>0</v>
      </c>
      <c r="AQ259" s="426">
        <f>(E259*AQ260)/12</f>
        <v>0</v>
      </c>
      <c r="AR259" s="426">
        <f>(E259*AR260)/12</f>
        <v>0</v>
      </c>
      <c r="AS259" s="426">
        <f>(E259*AS260)/12</f>
        <v>0</v>
      </c>
      <c r="AT259" s="426">
        <f>(E259*AT260)/12</f>
        <v>0</v>
      </c>
      <c r="AU259" s="427">
        <f>SUM(AI259:AT259)</f>
        <v>0</v>
      </c>
      <c r="AV259" s="430"/>
    </row>
    <row r="260" spans="1:48" s="9" customFormat="1" hidden="1" x14ac:dyDescent="0.2">
      <c r="A260" s="18"/>
      <c r="B260" s="83" t="s">
        <v>264</v>
      </c>
      <c r="C260" s="415"/>
      <c r="D260" s="84"/>
      <c r="E260" s="741"/>
      <c r="F260" s="85"/>
      <c r="G260" s="103"/>
      <c r="H260" s="104"/>
      <c r="I260" s="105"/>
      <c r="J260" s="103"/>
      <c r="K260" s="104"/>
      <c r="L260" s="105"/>
      <c r="M260" s="106"/>
      <c r="N260" s="90"/>
      <c r="O260" s="90"/>
      <c r="P260" s="421"/>
      <c r="Q260" s="451"/>
      <c r="R260" s="91" t="s">
        <v>209</v>
      </c>
      <c r="S260" s="92">
        <f>+M259</f>
        <v>0</v>
      </c>
      <c r="T260" s="93">
        <f>S260</f>
        <v>0</v>
      </c>
      <c r="U260" s="93">
        <f t="shared" ref="U260:AD260" si="52">+T260</f>
        <v>0</v>
      </c>
      <c r="V260" s="93">
        <f t="shared" si="52"/>
        <v>0</v>
      </c>
      <c r="W260" s="93">
        <f t="shared" si="52"/>
        <v>0</v>
      </c>
      <c r="X260" s="93">
        <f t="shared" si="52"/>
        <v>0</v>
      </c>
      <c r="Y260" s="93">
        <f t="shared" si="52"/>
        <v>0</v>
      </c>
      <c r="Z260" s="93">
        <f t="shared" si="52"/>
        <v>0</v>
      </c>
      <c r="AA260" s="93">
        <f t="shared" si="52"/>
        <v>0</v>
      </c>
      <c r="AB260" s="93">
        <f t="shared" si="52"/>
        <v>0</v>
      </c>
      <c r="AC260" s="93">
        <f t="shared" si="52"/>
        <v>0</v>
      </c>
      <c r="AD260" s="93">
        <f t="shared" si="52"/>
        <v>0</v>
      </c>
      <c r="AE260" s="94"/>
      <c r="AF260" s="95"/>
      <c r="AG260" s="82"/>
      <c r="AH260" s="96" t="s">
        <v>209</v>
      </c>
      <c r="AI260" s="97">
        <f>+Q259</f>
        <v>0</v>
      </c>
      <c r="AJ260" s="93">
        <f>AI260</f>
        <v>0</v>
      </c>
      <c r="AK260" s="93">
        <f t="shared" ref="AK260:AT260" si="53">+AJ260</f>
        <v>0</v>
      </c>
      <c r="AL260" s="93">
        <f t="shared" si="53"/>
        <v>0</v>
      </c>
      <c r="AM260" s="93">
        <f t="shared" si="53"/>
        <v>0</v>
      </c>
      <c r="AN260" s="93">
        <f t="shared" si="53"/>
        <v>0</v>
      </c>
      <c r="AO260" s="93">
        <f t="shared" si="53"/>
        <v>0</v>
      </c>
      <c r="AP260" s="93">
        <f t="shared" si="53"/>
        <v>0</v>
      </c>
      <c r="AQ260" s="93">
        <f t="shared" si="53"/>
        <v>0</v>
      </c>
      <c r="AR260" s="93">
        <f t="shared" si="53"/>
        <v>0</v>
      </c>
      <c r="AS260" s="93">
        <f t="shared" si="53"/>
        <v>0</v>
      </c>
      <c r="AT260" s="93">
        <f t="shared" si="53"/>
        <v>0</v>
      </c>
      <c r="AU260" s="94"/>
      <c r="AV260" s="98"/>
    </row>
    <row r="261" spans="1:48" s="9" customFormat="1" hidden="1" x14ac:dyDescent="0.2">
      <c r="A261" s="18"/>
      <c r="B261" s="99"/>
      <c r="C261" s="415"/>
      <c r="D261" s="84"/>
      <c r="E261" s="741"/>
      <c r="F261" s="85"/>
      <c r="G261" s="103"/>
      <c r="H261" s="104"/>
      <c r="I261" s="105"/>
      <c r="J261" s="103"/>
      <c r="K261" s="104"/>
      <c r="L261" s="105"/>
      <c r="M261" s="106"/>
      <c r="N261" s="90"/>
      <c r="O261" s="90"/>
      <c r="P261" s="421"/>
      <c r="Q261" s="451"/>
      <c r="R261" s="431"/>
      <c r="S261" s="432"/>
      <c r="T261" s="433"/>
      <c r="U261" s="433"/>
      <c r="V261" s="433"/>
      <c r="W261" s="433"/>
      <c r="X261" s="433"/>
      <c r="Y261" s="433"/>
      <c r="Z261" s="433"/>
      <c r="AA261" s="433"/>
      <c r="AB261" s="433"/>
      <c r="AC261" s="433"/>
      <c r="AD261" s="433"/>
      <c r="AE261" s="434"/>
      <c r="AF261" s="435"/>
      <c r="AG261" s="415"/>
      <c r="AH261" s="436"/>
      <c r="AI261" s="432"/>
      <c r="AJ261" s="433"/>
      <c r="AK261" s="433"/>
      <c r="AL261" s="433"/>
      <c r="AM261" s="433"/>
      <c r="AN261" s="433"/>
      <c r="AO261" s="433"/>
      <c r="AP261" s="433"/>
      <c r="AQ261" s="433"/>
      <c r="AR261" s="433"/>
      <c r="AS261" s="433"/>
      <c r="AT261" s="433"/>
      <c r="AU261" s="434"/>
      <c r="AV261" s="437"/>
    </row>
    <row r="262" spans="1:48" s="9" customFormat="1" hidden="1" x14ac:dyDescent="0.2">
      <c r="A262" s="18"/>
      <c r="B262" s="99"/>
      <c r="C262" s="415"/>
      <c r="D262" s="84"/>
      <c r="E262" s="741"/>
      <c r="F262" s="85"/>
      <c r="G262" s="135"/>
      <c r="H262" s="82"/>
      <c r="I262" s="136"/>
      <c r="J262" s="135"/>
      <c r="K262" s="82"/>
      <c r="L262" s="136"/>
      <c r="M262" s="137"/>
      <c r="N262" s="90"/>
      <c r="O262" s="90"/>
      <c r="P262" s="422"/>
      <c r="Q262" s="451"/>
      <c r="R262" s="438"/>
      <c r="S262" s="439"/>
      <c r="T262" s="440"/>
      <c r="U262" s="440"/>
      <c r="V262" s="440"/>
      <c r="W262" s="440"/>
      <c r="X262" s="440"/>
      <c r="Y262" s="440"/>
      <c r="Z262" s="440"/>
      <c r="AA262" s="440"/>
      <c r="AB262" s="440"/>
      <c r="AC262" s="440"/>
      <c r="AD262" s="440"/>
      <c r="AE262" s="439"/>
      <c r="AF262" s="441"/>
      <c r="AG262" s="416"/>
      <c r="AH262" s="442"/>
      <c r="AI262" s="439"/>
      <c r="AJ262" s="440"/>
      <c r="AK262" s="440"/>
      <c r="AL262" s="440"/>
      <c r="AM262" s="440"/>
      <c r="AN262" s="440"/>
      <c r="AO262" s="440"/>
      <c r="AP262" s="440"/>
      <c r="AQ262" s="440"/>
      <c r="AR262" s="440"/>
      <c r="AS262" s="440"/>
      <c r="AT262" s="440"/>
      <c r="AU262" s="439"/>
      <c r="AV262" s="443"/>
    </row>
    <row r="263" spans="1:48" s="9" customFormat="1" ht="13.5" hidden="1" thickBot="1" x14ac:dyDescent="0.25">
      <c r="A263" s="18"/>
      <c r="B263" s="108"/>
      <c r="C263" s="417"/>
      <c r="D263" s="109"/>
      <c r="E263" s="743"/>
      <c r="F263" s="110"/>
      <c r="G263" s="111"/>
      <c r="H263" s="112"/>
      <c r="I263" s="113"/>
      <c r="J263" s="111"/>
      <c r="K263" s="112"/>
      <c r="L263" s="113"/>
      <c r="M263" s="114"/>
      <c r="N263" s="115"/>
      <c r="O263" s="115"/>
      <c r="P263" s="423"/>
      <c r="Q263" s="452"/>
      <c r="R263" s="444"/>
      <c r="S263" s="445"/>
      <c r="T263" s="446"/>
      <c r="U263" s="446"/>
      <c r="V263" s="446"/>
      <c r="W263" s="446"/>
      <c r="X263" s="446"/>
      <c r="Y263" s="446"/>
      <c r="Z263" s="446"/>
      <c r="AA263" s="446"/>
      <c r="AB263" s="446"/>
      <c r="AC263" s="446"/>
      <c r="AD263" s="446"/>
      <c r="AE263" s="447"/>
      <c r="AF263" s="448"/>
      <c r="AG263" s="415"/>
      <c r="AH263" s="449"/>
      <c r="AI263" s="445"/>
      <c r="AJ263" s="446"/>
      <c r="AK263" s="446"/>
      <c r="AL263" s="446"/>
      <c r="AM263" s="446"/>
      <c r="AN263" s="446"/>
      <c r="AO263" s="446"/>
      <c r="AP263" s="446"/>
      <c r="AQ263" s="446"/>
      <c r="AR263" s="446"/>
      <c r="AS263" s="446"/>
      <c r="AT263" s="446"/>
      <c r="AU263" s="447"/>
      <c r="AV263" s="450"/>
    </row>
    <row r="264" spans="1:48" s="9" customFormat="1" ht="13.5" hidden="1" thickBot="1" x14ac:dyDescent="0.25">
      <c r="A264" s="18"/>
      <c r="B264" s="133"/>
      <c r="C264" s="415"/>
      <c r="D264" s="118"/>
      <c r="E264" s="744"/>
      <c r="F264" s="120"/>
      <c r="G264" s="121"/>
      <c r="H264" s="117"/>
      <c r="I264" s="122"/>
      <c r="J264" s="121"/>
      <c r="K264" s="117"/>
      <c r="L264" s="122"/>
      <c r="M264" s="123"/>
      <c r="N264" s="124"/>
      <c r="O264" s="124"/>
      <c r="P264" s="123"/>
      <c r="Q264" s="125"/>
      <c r="R264" s="126"/>
      <c r="S264" s="127"/>
      <c r="T264" s="128"/>
      <c r="U264" s="128"/>
      <c r="V264" s="128"/>
      <c r="W264" s="128"/>
      <c r="X264" s="128"/>
      <c r="Y264" s="128"/>
      <c r="Z264" s="128"/>
      <c r="AA264" s="128"/>
      <c r="AB264" s="128"/>
      <c r="AC264" s="128"/>
      <c r="AD264" s="128"/>
      <c r="AE264" s="129"/>
      <c r="AF264" s="134"/>
      <c r="AG264" s="82"/>
      <c r="AH264" s="131"/>
      <c r="AI264" s="127"/>
      <c r="AJ264" s="128"/>
      <c r="AK264" s="128"/>
      <c r="AL264" s="128"/>
      <c r="AM264" s="128"/>
      <c r="AN264" s="128"/>
      <c r="AO264" s="128"/>
      <c r="AP264" s="128"/>
      <c r="AQ264" s="128"/>
      <c r="AR264" s="128"/>
      <c r="AS264" s="128"/>
      <c r="AT264" s="128"/>
      <c r="AU264" s="129"/>
      <c r="AV264" s="130"/>
    </row>
    <row r="265" spans="1:48" s="9" customFormat="1" ht="13.5" hidden="1" thickBot="1" x14ac:dyDescent="0.25">
      <c r="A265" s="18"/>
      <c r="B265" s="236">
        <v>27</v>
      </c>
      <c r="C265" s="419"/>
      <c r="D265" s="260" t="s">
        <v>20</v>
      </c>
      <c r="E265" s="745">
        <v>0</v>
      </c>
      <c r="F265" s="259">
        <v>0</v>
      </c>
      <c r="G265" s="250">
        <v>0</v>
      </c>
      <c r="H265" s="251">
        <v>0</v>
      </c>
      <c r="I265" s="252">
        <v>0</v>
      </c>
      <c r="J265" s="250">
        <v>0</v>
      </c>
      <c r="K265" s="251">
        <v>0</v>
      </c>
      <c r="L265" s="251">
        <v>0</v>
      </c>
      <c r="M265" s="258">
        <v>0</v>
      </c>
      <c r="N265" s="257">
        <v>0</v>
      </c>
      <c r="O265" s="255">
        <v>0</v>
      </c>
      <c r="P265" s="424">
        <f>SUM(M265:O265)</f>
        <v>0</v>
      </c>
      <c r="Q265" s="256">
        <v>0</v>
      </c>
      <c r="R265" s="425" t="s">
        <v>226</v>
      </c>
      <c r="S265" s="426">
        <f>(E265*S266)/12</f>
        <v>0</v>
      </c>
      <c r="T265" s="426">
        <f>(E265*T266)/12</f>
        <v>0</v>
      </c>
      <c r="U265" s="426">
        <f>(E265*U266)/12</f>
        <v>0</v>
      </c>
      <c r="V265" s="426">
        <f>(E265*V266)/12</f>
        <v>0</v>
      </c>
      <c r="W265" s="426">
        <f>(E265*W266)/12</f>
        <v>0</v>
      </c>
      <c r="X265" s="426">
        <f>(E265*X266)/12</f>
        <v>0</v>
      </c>
      <c r="Y265" s="426">
        <f>(E265*Y266)/12</f>
        <v>0</v>
      </c>
      <c r="Z265" s="426">
        <f>(E265*Z266)/12</f>
        <v>0</v>
      </c>
      <c r="AA265" s="426">
        <f>(E265*AA266)/12</f>
        <v>0</v>
      </c>
      <c r="AB265" s="426">
        <f>(E265*AB266)/12</f>
        <v>0</v>
      </c>
      <c r="AC265" s="426">
        <f>(E265*AC266)/12</f>
        <v>0</v>
      </c>
      <c r="AD265" s="426">
        <f>(E265*AD266)/12</f>
        <v>0</v>
      </c>
      <c r="AE265" s="427">
        <f>SUM(S265:AD265)</f>
        <v>0</v>
      </c>
      <c r="AF265" s="428"/>
      <c r="AG265" s="415"/>
      <c r="AH265" s="429" t="s">
        <v>226</v>
      </c>
      <c r="AI265" s="426">
        <f>(E265*AI266)/12</f>
        <v>0</v>
      </c>
      <c r="AJ265" s="426">
        <f>(E265*AJ266)/12</f>
        <v>0</v>
      </c>
      <c r="AK265" s="426">
        <f>(E265*AK266)/12</f>
        <v>0</v>
      </c>
      <c r="AL265" s="426">
        <f>(E265*AL266)/12</f>
        <v>0</v>
      </c>
      <c r="AM265" s="426">
        <f>(E265*AM266)/12</f>
        <v>0</v>
      </c>
      <c r="AN265" s="426">
        <f>(E265*AN266)/12</f>
        <v>0</v>
      </c>
      <c r="AO265" s="426">
        <f>(E265*AO266)/12</f>
        <v>0</v>
      </c>
      <c r="AP265" s="426">
        <f>(E265*AP266)/12</f>
        <v>0</v>
      </c>
      <c r="AQ265" s="426">
        <f>(E265*AQ266)/12</f>
        <v>0</v>
      </c>
      <c r="AR265" s="426">
        <f>(E265*AR266)/12</f>
        <v>0</v>
      </c>
      <c r="AS265" s="426">
        <f>(E265*AS266)/12</f>
        <v>0</v>
      </c>
      <c r="AT265" s="426">
        <f>(E265*AT266)/12</f>
        <v>0</v>
      </c>
      <c r="AU265" s="427">
        <f>SUM(AI265:AT265)</f>
        <v>0</v>
      </c>
      <c r="AV265" s="430"/>
    </row>
    <row r="266" spans="1:48" s="9" customFormat="1" hidden="1" x14ac:dyDescent="0.2">
      <c r="A266" s="18"/>
      <c r="B266" s="83" t="s">
        <v>264</v>
      </c>
      <c r="C266" s="415"/>
      <c r="D266" s="84"/>
      <c r="E266" s="741"/>
      <c r="F266" s="85"/>
      <c r="G266" s="103"/>
      <c r="H266" s="104"/>
      <c r="I266" s="105"/>
      <c r="J266" s="103"/>
      <c r="K266" s="104"/>
      <c r="L266" s="105"/>
      <c r="M266" s="106"/>
      <c r="N266" s="90"/>
      <c r="O266" s="90"/>
      <c r="P266" s="421"/>
      <c r="Q266" s="451"/>
      <c r="R266" s="91" t="s">
        <v>209</v>
      </c>
      <c r="S266" s="92">
        <f>+M265</f>
        <v>0</v>
      </c>
      <c r="T266" s="93">
        <f>S266</f>
        <v>0</v>
      </c>
      <c r="U266" s="93">
        <f t="shared" ref="U266:AD266" si="54">+T266</f>
        <v>0</v>
      </c>
      <c r="V266" s="93">
        <f t="shared" si="54"/>
        <v>0</v>
      </c>
      <c r="W266" s="93">
        <f t="shared" si="54"/>
        <v>0</v>
      </c>
      <c r="X266" s="93">
        <f t="shared" si="54"/>
        <v>0</v>
      </c>
      <c r="Y266" s="93">
        <f t="shared" si="54"/>
        <v>0</v>
      </c>
      <c r="Z266" s="93">
        <f t="shared" si="54"/>
        <v>0</v>
      </c>
      <c r="AA266" s="93">
        <f t="shared" si="54"/>
        <v>0</v>
      </c>
      <c r="AB266" s="93">
        <f t="shared" si="54"/>
        <v>0</v>
      </c>
      <c r="AC266" s="93">
        <f t="shared" si="54"/>
        <v>0</v>
      </c>
      <c r="AD266" s="93">
        <f t="shared" si="54"/>
        <v>0</v>
      </c>
      <c r="AE266" s="94"/>
      <c r="AF266" s="95"/>
      <c r="AG266" s="82"/>
      <c r="AH266" s="96" t="s">
        <v>209</v>
      </c>
      <c r="AI266" s="97">
        <f>+Q265</f>
        <v>0</v>
      </c>
      <c r="AJ266" s="93">
        <f>AI266</f>
        <v>0</v>
      </c>
      <c r="AK266" s="93">
        <f t="shared" ref="AK266:AT266" si="55">+AJ266</f>
        <v>0</v>
      </c>
      <c r="AL266" s="93">
        <f t="shared" si="55"/>
        <v>0</v>
      </c>
      <c r="AM266" s="93">
        <f t="shared" si="55"/>
        <v>0</v>
      </c>
      <c r="AN266" s="93">
        <f t="shared" si="55"/>
        <v>0</v>
      </c>
      <c r="AO266" s="93">
        <f t="shared" si="55"/>
        <v>0</v>
      </c>
      <c r="AP266" s="93">
        <f t="shared" si="55"/>
        <v>0</v>
      </c>
      <c r="AQ266" s="93">
        <f t="shared" si="55"/>
        <v>0</v>
      </c>
      <c r="AR266" s="93">
        <f t="shared" si="55"/>
        <v>0</v>
      </c>
      <c r="AS266" s="93">
        <f t="shared" si="55"/>
        <v>0</v>
      </c>
      <c r="AT266" s="93">
        <f t="shared" si="55"/>
        <v>0</v>
      </c>
      <c r="AU266" s="94"/>
      <c r="AV266" s="98"/>
    </row>
    <row r="267" spans="1:48" s="9" customFormat="1" hidden="1" x14ac:dyDescent="0.2">
      <c r="A267" s="18"/>
      <c r="B267" s="99"/>
      <c r="C267" s="415"/>
      <c r="D267" s="84"/>
      <c r="E267" s="741"/>
      <c r="F267" s="85"/>
      <c r="G267" s="103"/>
      <c r="H267" s="104"/>
      <c r="I267" s="105"/>
      <c r="J267" s="103"/>
      <c r="K267" s="104"/>
      <c r="L267" s="105"/>
      <c r="M267" s="106"/>
      <c r="N267" s="90"/>
      <c r="O267" s="90"/>
      <c r="P267" s="421"/>
      <c r="Q267" s="451"/>
      <c r="R267" s="431"/>
      <c r="S267" s="432"/>
      <c r="T267" s="433"/>
      <c r="U267" s="433"/>
      <c r="V267" s="433"/>
      <c r="W267" s="433"/>
      <c r="X267" s="433"/>
      <c r="Y267" s="433"/>
      <c r="Z267" s="433"/>
      <c r="AA267" s="433"/>
      <c r="AB267" s="433"/>
      <c r="AC267" s="433"/>
      <c r="AD267" s="433"/>
      <c r="AE267" s="434"/>
      <c r="AF267" s="435"/>
      <c r="AG267" s="415"/>
      <c r="AH267" s="436"/>
      <c r="AI267" s="432"/>
      <c r="AJ267" s="433"/>
      <c r="AK267" s="433"/>
      <c r="AL267" s="433"/>
      <c r="AM267" s="433"/>
      <c r="AN267" s="433"/>
      <c r="AO267" s="433"/>
      <c r="AP267" s="433"/>
      <c r="AQ267" s="433"/>
      <c r="AR267" s="433"/>
      <c r="AS267" s="433"/>
      <c r="AT267" s="433"/>
      <c r="AU267" s="434"/>
      <c r="AV267" s="437"/>
    </row>
    <row r="268" spans="1:48" s="9" customFormat="1" hidden="1" x14ac:dyDescent="0.2">
      <c r="A268" s="18"/>
      <c r="B268" s="99"/>
      <c r="C268" s="415"/>
      <c r="D268" s="84"/>
      <c r="E268" s="741"/>
      <c r="F268" s="85"/>
      <c r="G268" s="135"/>
      <c r="H268" s="82"/>
      <c r="I268" s="136"/>
      <c r="J268" s="135"/>
      <c r="K268" s="82"/>
      <c r="L268" s="136"/>
      <c r="M268" s="137"/>
      <c r="N268" s="90"/>
      <c r="O268" s="90"/>
      <c r="P268" s="422"/>
      <c r="Q268" s="451"/>
      <c r="R268" s="438"/>
      <c r="S268" s="439"/>
      <c r="T268" s="440"/>
      <c r="U268" s="440"/>
      <c r="V268" s="440"/>
      <c r="W268" s="440"/>
      <c r="X268" s="440"/>
      <c r="Y268" s="440"/>
      <c r="Z268" s="440"/>
      <c r="AA268" s="440"/>
      <c r="AB268" s="440"/>
      <c r="AC268" s="440"/>
      <c r="AD268" s="440"/>
      <c r="AE268" s="439"/>
      <c r="AF268" s="441"/>
      <c r="AG268" s="416"/>
      <c r="AH268" s="442"/>
      <c r="AI268" s="439"/>
      <c r="AJ268" s="440"/>
      <c r="AK268" s="440"/>
      <c r="AL268" s="440"/>
      <c r="AM268" s="440"/>
      <c r="AN268" s="440"/>
      <c r="AO268" s="440"/>
      <c r="AP268" s="440"/>
      <c r="AQ268" s="440"/>
      <c r="AR268" s="440"/>
      <c r="AS268" s="440"/>
      <c r="AT268" s="440"/>
      <c r="AU268" s="439"/>
      <c r="AV268" s="443"/>
    </row>
    <row r="269" spans="1:48" s="9" customFormat="1" ht="13.5" hidden="1" thickBot="1" x14ac:dyDescent="0.25">
      <c r="A269" s="18"/>
      <c r="B269" s="108"/>
      <c r="C269" s="417"/>
      <c r="D269" s="109"/>
      <c r="E269" s="743"/>
      <c r="F269" s="110"/>
      <c r="G269" s="111"/>
      <c r="H269" s="112"/>
      <c r="I269" s="113"/>
      <c r="J269" s="111"/>
      <c r="K269" s="112"/>
      <c r="L269" s="113"/>
      <c r="M269" s="114"/>
      <c r="N269" s="115"/>
      <c r="O269" s="115"/>
      <c r="P269" s="423"/>
      <c r="Q269" s="452"/>
      <c r="R269" s="444"/>
      <c r="S269" s="445"/>
      <c r="T269" s="446"/>
      <c r="U269" s="446"/>
      <c r="V269" s="446"/>
      <c r="W269" s="446"/>
      <c r="X269" s="446"/>
      <c r="Y269" s="446"/>
      <c r="Z269" s="446"/>
      <c r="AA269" s="446"/>
      <c r="AB269" s="446"/>
      <c r="AC269" s="446"/>
      <c r="AD269" s="446"/>
      <c r="AE269" s="447"/>
      <c r="AF269" s="448"/>
      <c r="AG269" s="415"/>
      <c r="AH269" s="449"/>
      <c r="AI269" s="445"/>
      <c r="AJ269" s="446"/>
      <c r="AK269" s="446"/>
      <c r="AL269" s="446"/>
      <c r="AM269" s="446"/>
      <c r="AN269" s="446"/>
      <c r="AO269" s="446"/>
      <c r="AP269" s="446"/>
      <c r="AQ269" s="446"/>
      <c r="AR269" s="446"/>
      <c r="AS269" s="446"/>
      <c r="AT269" s="446"/>
      <c r="AU269" s="447"/>
      <c r="AV269" s="450"/>
    </row>
    <row r="270" spans="1:48" s="9" customFormat="1" ht="13.5" thickBot="1" x14ac:dyDescent="0.25">
      <c r="A270" s="18"/>
      <c r="B270" s="465" t="s">
        <v>265</v>
      </c>
      <c r="C270" s="420"/>
      <c r="D270" s="487"/>
      <c r="E270" s="746">
        <f>SUM(E109:E269)</f>
        <v>16100</v>
      </c>
      <c r="F270" s="488"/>
      <c r="G270" s="489"/>
      <c r="H270" s="455"/>
      <c r="I270" s="490"/>
      <c r="J270" s="489"/>
      <c r="K270" s="455"/>
      <c r="L270" s="490"/>
      <c r="M270" s="491">
        <f>(AE270/E270)</f>
        <v>10.645960000000001</v>
      </c>
      <c r="N270" s="492"/>
      <c r="O270" s="492"/>
      <c r="P270" s="458"/>
      <c r="Q270" s="453"/>
      <c r="R270" s="454"/>
      <c r="S270" s="455"/>
      <c r="T270" s="455"/>
      <c r="U270" s="455"/>
      <c r="V270" s="455"/>
      <c r="W270" s="455"/>
      <c r="X270" s="455"/>
      <c r="Y270" s="455"/>
      <c r="Z270" s="455"/>
      <c r="AA270" s="455"/>
      <c r="AB270" s="455"/>
      <c r="AC270" s="455"/>
      <c r="AD270" s="455"/>
      <c r="AE270" s="456">
        <f>SUM(AE109:AE269)</f>
        <v>171399.95600000001</v>
      </c>
      <c r="AF270" s="437"/>
      <c r="AG270" s="415"/>
      <c r="AH270" s="457"/>
      <c r="AI270" s="455"/>
      <c r="AJ270" s="455"/>
      <c r="AK270" s="455"/>
      <c r="AL270" s="455"/>
      <c r="AM270" s="455"/>
      <c r="AN270" s="455"/>
      <c r="AO270" s="455"/>
      <c r="AP270" s="455"/>
      <c r="AQ270" s="455"/>
      <c r="AR270" s="455"/>
      <c r="AS270" s="455"/>
      <c r="AT270" s="455"/>
      <c r="AU270" s="456">
        <f>SUM(AU109:AU269)</f>
        <v>18292.820000000003</v>
      </c>
      <c r="AV270" s="437"/>
    </row>
    <row r="271" spans="1:48" s="9" customFormat="1" ht="13.5" thickTop="1" x14ac:dyDescent="0.2">
      <c r="A271" s="18"/>
      <c r="B271" s="475" t="s">
        <v>266</v>
      </c>
      <c r="C271" s="415"/>
      <c r="D271" s="388"/>
      <c r="E271" s="747"/>
      <c r="F271" s="389"/>
      <c r="G271" s="479"/>
      <c r="H271" s="480"/>
      <c r="I271" s="481"/>
      <c r="J271" s="479"/>
      <c r="K271" s="480"/>
      <c r="L271" s="481"/>
      <c r="M271" s="482"/>
      <c r="N271" s="483"/>
      <c r="O271" s="483"/>
      <c r="P271" s="482"/>
      <c r="Q271" s="484"/>
      <c r="R271" s="413"/>
      <c r="S271" s="480"/>
      <c r="T271" s="480"/>
      <c r="U271" s="480"/>
      <c r="V271" s="480"/>
      <c r="W271" s="480"/>
      <c r="X271" s="480"/>
      <c r="Y271" s="480"/>
      <c r="Z271" s="480"/>
      <c r="AA271" s="480"/>
      <c r="AB271" s="480"/>
      <c r="AC271" s="480"/>
      <c r="AD271" s="480"/>
      <c r="AE271" s="485"/>
      <c r="AF271" s="437"/>
      <c r="AG271" s="415"/>
      <c r="AH271" s="486"/>
      <c r="AI271" s="480"/>
      <c r="AJ271" s="480"/>
      <c r="AK271" s="480"/>
      <c r="AL271" s="480"/>
      <c r="AM271" s="480"/>
      <c r="AN271" s="480"/>
      <c r="AO271" s="480"/>
      <c r="AP271" s="480"/>
      <c r="AQ271" s="480"/>
      <c r="AR271" s="480"/>
      <c r="AS271" s="480"/>
      <c r="AT271" s="480"/>
      <c r="AU271" s="485"/>
      <c r="AV271" s="437"/>
    </row>
    <row r="272" spans="1:48" s="9" customFormat="1" ht="13.5" thickBot="1" x14ac:dyDescent="0.25">
      <c r="A272" s="18"/>
      <c r="B272" s="138"/>
      <c r="C272" s="117"/>
      <c r="D272" s="139"/>
      <c r="E272" s="748"/>
      <c r="F272" s="140"/>
      <c r="G272" s="74"/>
      <c r="H272" s="72"/>
      <c r="I272" s="73"/>
      <c r="J272" s="74"/>
      <c r="K272" s="72"/>
      <c r="L272" s="73"/>
      <c r="M272" s="141"/>
      <c r="N272" s="142"/>
      <c r="O272" s="142"/>
      <c r="P272" s="141"/>
      <c r="Q272" s="143"/>
      <c r="R272" s="79"/>
      <c r="S272" s="72"/>
      <c r="T272" s="72"/>
      <c r="U272" s="72"/>
      <c r="V272" s="72"/>
      <c r="W272" s="72"/>
      <c r="X272" s="72"/>
      <c r="Y272" s="72"/>
      <c r="Z272" s="72"/>
      <c r="AA272" s="72"/>
      <c r="AB272" s="72"/>
      <c r="AC272" s="72"/>
      <c r="AD272" s="72"/>
      <c r="AE272" s="144"/>
      <c r="AF272" s="130"/>
      <c r="AG272" s="82"/>
      <c r="AH272" s="145"/>
      <c r="AI272" s="72"/>
      <c r="AJ272" s="72"/>
      <c r="AK272" s="72"/>
      <c r="AL272" s="72"/>
      <c r="AM272" s="72"/>
      <c r="AN272" s="72"/>
      <c r="AO272" s="72"/>
      <c r="AP272" s="72"/>
      <c r="AQ272" s="72"/>
      <c r="AR272" s="72"/>
      <c r="AS272" s="72"/>
      <c r="AT272" s="72"/>
      <c r="AU272" s="144"/>
      <c r="AV272" s="130"/>
    </row>
    <row r="273" spans="1:48" s="9" customFormat="1" ht="13.5" thickBot="1" x14ac:dyDescent="0.25">
      <c r="A273" s="18"/>
      <c r="B273" s="243" t="s">
        <v>348</v>
      </c>
      <c r="C273" s="414"/>
      <c r="D273" s="238" t="s">
        <v>20</v>
      </c>
      <c r="E273" s="740">
        <v>0</v>
      </c>
      <c r="F273" s="239">
        <v>0</v>
      </c>
      <c r="G273" s="240">
        <v>0</v>
      </c>
      <c r="H273" s="241">
        <v>0</v>
      </c>
      <c r="I273" s="242">
        <v>0</v>
      </c>
      <c r="J273" s="240">
        <v>0</v>
      </c>
      <c r="K273" s="241">
        <v>0</v>
      </c>
      <c r="L273" s="242">
        <v>0</v>
      </c>
      <c r="M273" s="244">
        <v>0</v>
      </c>
      <c r="N273" s="237">
        <v>0</v>
      </c>
      <c r="O273" s="81">
        <v>0</v>
      </c>
      <c r="P273" s="424">
        <f>SUM(M273:O273)</f>
        <v>0</v>
      </c>
      <c r="Q273" s="290">
        <v>0</v>
      </c>
      <c r="R273" s="425" t="s">
        <v>226</v>
      </c>
      <c r="S273" s="426">
        <f>(E273*S274)/12</f>
        <v>0</v>
      </c>
      <c r="T273" s="426">
        <f>(E273*T274)/12</f>
        <v>0</v>
      </c>
      <c r="U273" s="426">
        <f>(E273*U274)/12</f>
        <v>0</v>
      </c>
      <c r="V273" s="426">
        <f>(E273*V274)/12</f>
        <v>0</v>
      </c>
      <c r="W273" s="426">
        <f>(E273*W274)/12</f>
        <v>0</v>
      </c>
      <c r="X273" s="426">
        <f>(E273*X274)/12</f>
        <v>0</v>
      </c>
      <c r="Y273" s="426">
        <f>(E273*Y274)/12</f>
        <v>0</v>
      </c>
      <c r="Z273" s="426">
        <f>(E273*Z274)/12</f>
        <v>0</v>
      </c>
      <c r="AA273" s="426">
        <f>(E273*AA274)/12</f>
        <v>0</v>
      </c>
      <c r="AB273" s="426">
        <f>(E273*AB274)/12</f>
        <v>0</v>
      </c>
      <c r="AC273" s="426">
        <f>(E273*AC274)/12</f>
        <v>0</v>
      </c>
      <c r="AD273" s="426">
        <f>(E273*AD274)/12</f>
        <v>0</v>
      </c>
      <c r="AE273" s="427">
        <f>SUM(S273:AD273)</f>
        <v>0</v>
      </c>
      <c r="AF273" s="428"/>
      <c r="AG273" s="415"/>
      <c r="AH273" s="429" t="s">
        <v>226</v>
      </c>
      <c r="AI273" s="426">
        <f>(E273*AI274)/12</f>
        <v>0</v>
      </c>
      <c r="AJ273" s="426">
        <f>(E273*AJ274)/12</f>
        <v>0</v>
      </c>
      <c r="AK273" s="426">
        <f>(E273*AK274)/12</f>
        <v>0</v>
      </c>
      <c r="AL273" s="426">
        <f>(E273*AL274)/12</f>
        <v>0</v>
      </c>
      <c r="AM273" s="426">
        <f>(E273*AM274)/12</f>
        <v>0</v>
      </c>
      <c r="AN273" s="426">
        <f>(E273*AN274)/12</f>
        <v>0</v>
      </c>
      <c r="AO273" s="426">
        <f>(E273*AO274)/12</f>
        <v>0</v>
      </c>
      <c r="AP273" s="426">
        <f>(E273*AP274)/12</f>
        <v>0</v>
      </c>
      <c r="AQ273" s="426">
        <f>(E273*AQ274)/12</f>
        <v>0</v>
      </c>
      <c r="AR273" s="426">
        <f>(E273*AR274)/12</f>
        <v>0</v>
      </c>
      <c r="AS273" s="426">
        <f>(E273*AS274)/12</f>
        <v>0</v>
      </c>
      <c r="AT273" s="426">
        <f>(E273*AT274)/12</f>
        <v>0</v>
      </c>
      <c r="AU273" s="427">
        <f>SUM(AI273:AT273)</f>
        <v>0</v>
      </c>
      <c r="AV273" s="430"/>
    </row>
    <row r="274" spans="1:48" s="9" customFormat="1" hidden="1" x14ac:dyDescent="0.2">
      <c r="A274" s="18"/>
      <c r="B274" s="83" t="s">
        <v>264</v>
      </c>
      <c r="C274" s="415"/>
      <c r="D274" s="84"/>
      <c r="E274" s="741"/>
      <c r="F274" s="85"/>
      <c r="G274" s="86"/>
      <c r="H274" s="87"/>
      <c r="I274" s="88"/>
      <c r="J274" s="86"/>
      <c r="K274" s="87"/>
      <c r="L274" s="88"/>
      <c r="M274" s="89"/>
      <c r="N274" s="90"/>
      <c r="O274" s="90"/>
      <c r="P274" s="421"/>
      <c r="Q274" s="451"/>
      <c r="R274" s="91" t="s">
        <v>209</v>
      </c>
      <c r="S274" s="92">
        <f>+M273</f>
        <v>0</v>
      </c>
      <c r="T274" s="93">
        <f>S274</f>
        <v>0</v>
      </c>
      <c r="U274" s="93">
        <f t="shared" ref="U274:AD274" si="56">+T274</f>
        <v>0</v>
      </c>
      <c r="V274" s="93">
        <f t="shared" si="56"/>
        <v>0</v>
      </c>
      <c r="W274" s="93">
        <f t="shared" si="56"/>
        <v>0</v>
      </c>
      <c r="X274" s="93">
        <f t="shared" si="56"/>
        <v>0</v>
      </c>
      <c r="Y274" s="93">
        <f t="shared" si="56"/>
        <v>0</v>
      </c>
      <c r="Z274" s="93">
        <f t="shared" si="56"/>
        <v>0</v>
      </c>
      <c r="AA274" s="93">
        <f t="shared" si="56"/>
        <v>0</v>
      </c>
      <c r="AB274" s="93">
        <f t="shared" si="56"/>
        <v>0</v>
      </c>
      <c r="AC274" s="93">
        <f t="shared" si="56"/>
        <v>0</v>
      </c>
      <c r="AD274" s="93">
        <f t="shared" si="56"/>
        <v>0</v>
      </c>
      <c r="AE274" s="94"/>
      <c r="AF274" s="95"/>
      <c r="AG274" s="82"/>
      <c r="AH274" s="96" t="s">
        <v>209</v>
      </c>
      <c r="AI274" s="97">
        <f>+Q273</f>
        <v>0</v>
      </c>
      <c r="AJ274" s="93">
        <f>AI274</f>
        <v>0</v>
      </c>
      <c r="AK274" s="93">
        <f t="shared" ref="AK274:AT274" si="57">+AJ274</f>
        <v>0</v>
      </c>
      <c r="AL274" s="93">
        <f t="shared" si="57"/>
        <v>0</v>
      </c>
      <c r="AM274" s="93">
        <f t="shared" si="57"/>
        <v>0</v>
      </c>
      <c r="AN274" s="93">
        <f t="shared" si="57"/>
        <v>0</v>
      </c>
      <c r="AO274" s="93">
        <f t="shared" si="57"/>
        <v>0</v>
      </c>
      <c r="AP274" s="93">
        <f t="shared" si="57"/>
        <v>0</v>
      </c>
      <c r="AQ274" s="93">
        <f t="shared" si="57"/>
        <v>0</v>
      </c>
      <c r="AR274" s="93">
        <f t="shared" si="57"/>
        <v>0</v>
      </c>
      <c r="AS274" s="93">
        <f t="shared" si="57"/>
        <v>0</v>
      </c>
      <c r="AT274" s="93">
        <f t="shared" si="57"/>
        <v>0</v>
      </c>
      <c r="AU274" s="94"/>
      <c r="AV274" s="98"/>
    </row>
    <row r="275" spans="1:48" s="9" customFormat="1" hidden="1" x14ac:dyDescent="0.2">
      <c r="A275" s="18"/>
      <c r="B275" s="245" t="s">
        <v>336</v>
      </c>
      <c r="C275" s="415"/>
      <c r="D275" s="84"/>
      <c r="E275" s="741"/>
      <c r="F275" s="85"/>
      <c r="G275" s="86"/>
      <c r="H275" s="87"/>
      <c r="I275" s="88"/>
      <c r="J275" s="86"/>
      <c r="K275" s="87"/>
      <c r="L275" s="88"/>
      <c r="M275" s="89"/>
      <c r="N275" s="90"/>
      <c r="O275" s="90"/>
      <c r="P275" s="421"/>
      <c r="Q275" s="451"/>
      <c r="R275" s="431"/>
      <c r="S275" s="432"/>
      <c r="T275" s="433"/>
      <c r="U275" s="433"/>
      <c r="V275" s="433"/>
      <c r="W275" s="433"/>
      <c r="X275" s="433"/>
      <c r="Y275" s="433"/>
      <c r="Z275" s="433"/>
      <c r="AA275" s="433"/>
      <c r="AB275" s="433"/>
      <c r="AC275" s="433"/>
      <c r="AD275" s="433"/>
      <c r="AE275" s="434"/>
      <c r="AF275" s="435"/>
      <c r="AG275" s="415"/>
      <c r="AH275" s="436"/>
      <c r="AI275" s="432"/>
      <c r="AJ275" s="433"/>
      <c r="AK275" s="433"/>
      <c r="AL275" s="433"/>
      <c r="AM275" s="433"/>
      <c r="AN275" s="433"/>
      <c r="AO275" s="433"/>
      <c r="AP275" s="433"/>
      <c r="AQ275" s="433"/>
      <c r="AR275" s="433"/>
      <c r="AS275" s="433"/>
      <c r="AT275" s="433"/>
      <c r="AU275" s="434"/>
      <c r="AV275" s="437"/>
    </row>
    <row r="276" spans="1:48" s="9" customFormat="1" hidden="1" x14ac:dyDescent="0.2">
      <c r="A276" s="18"/>
      <c r="B276" s="246" t="s">
        <v>337</v>
      </c>
      <c r="C276" s="416"/>
      <c r="D276" s="101"/>
      <c r="E276" s="742"/>
      <c r="F276" s="102"/>
      <c r="G276" s="103"/>
      <c r="H276" s="104"/>
      <c r="I276" s="105"/>
      <c r="J276" s="103"/>
      <c r="K276" s="104"/>
      <c r="L276" s="105"/>
      <c r="M276" s="106"/>
      <c r="N276" s="107"/>
      <c r="O276" s="107"/>
      <c r="P276" s="422"/>
      <c r="Q276" s="451"/>
      <c r="R276" s="438"/>
      <c r="S276" s="439"/>
      <c r="T276" s="440"/>
      <c r="U276" s="440"/>
      <c r="V276" s="440"/>
      <c r="W276" s="440"/>
      <c r="X276" s="440"/>
      <c r="Y276" s="440"/>
      <c r="Z276" s="440"/>
      <c r="AA276" s="440"/>
      <c r="AB276" s="440"/>
      <c r="AC276" s="440"/>
      <c r="AD276" s="440"/>
      <c r="AE276" s="439"/>
      <c r="AF276" s="441"/>
      <c r="AG276" s="416"/>
      <c r="AH276" s="442"/>
      <c r="AI276" s="439"/>
      <c r="AJ276" s="440"/>
      <c r="AK276" s="440"/>
      <c r="AL276" s="440"/>
      <c r="AM276" s="440"/>
      <c r="AN276" s="440"/>
      <c r="AO276" s="440"/>
      <c r="AP276" s="440"/>
      <c r="AQ276" s="440"/>
      <c r="AR276" s="440"/>
      <c r="AS276" s="440"/>
      <c r="AT276" s="440"/>
      <c r="AU276" s="439"/>
      <c r="AV276" s="443"/>
    </row>
    <row r="277" spans="1:48" s="9" customFormat="1" ht="13.5" hidden="1" thickBot="1" x14ac:dyDescent="0.25">
      <c r="A277" s="18"/>
      <c r="B277" s="108"/>
      <c r="C277" s="417"/>
      <c r="D277" s="109"/>
      <c r="E277" s="743"/>
      <c r="F277" s="110"/>
      <c r="G277" s="111"/>
      <c r="H277" s="112"/>
      <c r="I277" s="113"/>
      <c r="J277" s="111"/>
      <c r="K277" s="112"/>
      <c r="L277" s="113"/>
      <c r="M277" s="114"/>
      <c r="N277" s="115"/>
      <c r="O277" s="115"/>
      <c r="P277" s="423"/>
      <c r="Q277" s="452"/>
      <c r="R277" s="444"/>
      <c r="S277" s="445"/>
      <c r="T277" s="446"/>
      <c r="U277" s="446"/>
      <c r="V277" s="446"/>
      <c r="W277" s="446"/>
      <c r="X277" s="446"/>
      <c r="Y277" s="446"/>
      <c r="Z277" s="446"/>
      <c r="AA277" s="446"/>
      <c r="AB277" s="446"/>
      <c r="AC277" s="446"/>
      <c r="AD277" s="446"/>
      <c r="AE277" s="447"/>
      <c r="AF277" s="448"/>
      <c r="AG277" s="415"/>
      <c r="AH277" s="449"/>
      <c r="AI277" s="445"/>
      <c r="AJ277" s="446"/>
      <c r="AK277" s="446"/>
      <c r="AL277" s="446"/>
      <c r="AM277" s="446"/>
      <c r="AN277" s="446"/>
      <c r="AO277" s="446"/>
      <c r="AP277" s="446"/>
      <c r="AQ277" s="446"/>
      <c r="AR277" s="446"/>
      <c r="AS277" s="446"/>
      <c r="AT277" s="446"/>
      <c r="AU277" s="447"/>
      <c r="AV277" s="450"/>
    </row>
    <row r="278" spans="1:48" s="9" customFormat="1" ht="13.5" hidden="1" thickBot="1" x14ac:dyDescent="0.25">
      <c r="A278" s="18"/>
      <c r="B278" s="133"/>
      <c r="C278" s="415"/>
      <c r="D278" s="118"/>
      <c r="E278" s="744"/>
      <c r="F278" s="120"/>
      <c r="G278" s="121"/>
      <c r="H278" s="117"/>
      <c r="I278" s="122"/>
      <c r="J278" s="121"/>
      <c r="K278" s="117"/>
      <c r="L278" s="122"/>
      <c r="M278" s="123"/>
      <c r="N278" s="124"/>
      <c r="O278" s="124"/>
      <c r="P278" s="123"/>
      <c r="Q278" s="125"/>
      <c r="R278" s="126"/>
      <c r="S278" s="127"/>
      <c r="T278" s="128"/>
      <c r="U278" s="128"/>
      <c r="V278" s="128"/>
      <c r="W278" s="128"/>
      <c r="X278" s="128"/>
      <c r="Y278" s="128"/>
      <c r="Z278" s="128"/>
      <c r="AA278" s="128"/>
      <c r="AB278" s="128"/>
      <c r="AC278" s="128"/>
      <c r="AD278" s="128"/>
      <c r="AE278" s="129"/>
      <c r="AF278" s="134"/>
      <c r="AG278" s="82"/>
      <c r="AH278" s="131"/>
      <c r="AI278" s="127"/>
      <c r="AJ278" s="128"/>
      <c r="AK278" s="128"/>
      <c r="AL278" s="128"/>
      <c r="AM278" s="128"/>
      <c r="AN278" s="128"/>
      <c r="AO278" s="128"/>
      <c r="AP278" s="128"/>
      <c r="AQ278" s="128"/>
      <c r="AR278" s="128"/>
      <c r="AS278" s="128"/>
      <c r="AT278" s="128"/>
      <c r="AU278" s="129"/>
      <c r="AV278" s="130"/>
    </row>
    <row r="279" spans="1:48" s="9" customFormat="1" ht="13.5" hidden="1" thickBot="1" x14ac:dyDescent="0.25">
      <c r="A279" s="18"/>
      <c r="B279" s="236">
        <v>29</v>
      </c>
      <c r="C279" s="419"/>
      <c r="D279" s="260"/>
      <c r="E279" s="745"/>
      <c r="F279" s="259">
        <v>0</v>
      </c>
      <c r="G279" s="250"/>
      <c r="H279" s="251"/>
      <c r="I279" s="252"/>
      <c r="J279" s="250"/>
      <c r="K279" s="251"/>
      <c r="L279" s="251"/>
      <c r="M279" s="258">
        <v>0</v>
      </c>
      <c r="N279" s="257">
        <v>0</v>
      </c>
      <c r="O279" s="255">
        <v>0</v>
      </c>
      <c r="P279" s="424">
        <f>SUM(M279:O279)</f>
        <v>0</v>
      </c>
      <c r="Q279" s="256">
        <v>0</v>
      </c>
      <c r="R279" s="425" t="s">
        <v>226</v>
      </c>
      <c r="S279" s="426">
        <f>(E279*S280)/12</f>
        <v>0</v>
      </c>
      <c r="T279" s="426">
        <f>(E279*T280)/12</f>
        <v>0</v>
      </c>
      <c r="U279" s="426">
        <f>(E279*U280)/12</f>
        <v>0</v>
      </c>
      <c r="V279" s="426">
        <f>(E279*V280)/12</f>
        <v>0</v>
      </c>
      <c r="W279" s="426">
        <f>(E279*W280)/12</f>
        <v>0</v>
      </c>
      <c r="X279" s="426">
        <f>(E279*X280)/12</f>
        <v>0</v>
      </c>
      <c r="Y279" s="426">
        <f>(E279*Y280)/12</f>
        <v>0</v>
      </c>
      <c r="Z279" s="426">
        <f>(E279*Z280)/12</f>
        <v>0</v>
      </c>
      <c r="AA279" s="426">
        <f>(E279*AA280)/12</f>
        <v>0</v>
      </c>
      <c r="AB279" s="426">
        <f>(E279*AB280)/12</f>
        <v>0</v>
      </c>
      <c r="AC279" s="426">
        <f>(E279*AC280)/12</f>
        <v>0</v>
      </c>
      <c r="AD279" s="426">
        <f>(E279*AD280)/12</f>
        <v>0</v>
      </c>
      <c r="AE279" s="427">
        <f>SUM(S279:AD279)</f>
        <v>0</v>
      </c>
      <c r="AF279" s="428"/>
      <c r="AG279" s="415"/>
      <c r="AH279" s="429" t="s">
        <v>226</v>
      </c>
      <c r="AI279" s="426">
        <f>(E279*AI280)/12</f>
        <v>0</v>
      </c>
      <c r="AJ279" s="426">
        <f>(E279*AJ280)/12</f>
        <v>0</v>
      </c>
      <c r="AK279" s="426">
        <f>(E279*AK280)/12</f>
        <v>0</v>
      </c>
      <c r="AL279" s="426">
        <f>(E279*AL280)/12</f>
        <v>0</v>
      </c>
      <c r="AM279" s="426">
        <f>(E279*AM280)/12</f>
        <v>0</v>
      </c>
      <c r="AN279" s="426">
        <f>(E279*AN280)/12</f>
        <v>0</v>
      </c>
      <c r="AO279" s="426">
        <f>(E279*AO280)/12</f>
        <v>0</v>
      </c>
      <c r="AP279" s="426">
        <f>(E279*AP280)/12</f>
        <v>0</v>
      </c>
      <c r="AQ279" s="426">
        <f>(E279*AQ280)/12</f>
        <v>0</v>
      </c>
      <c r="AR279" s="426">
        <f>(E279*AR280)/12</f>
        <v>0</v>
      </c>
      <c r="AS279" s="426">
        <f>(E279*AS280)/12</f>
        <v>0</v>
      </c>
      <c r="AT279" s="426">
        <f>(E279*AT280)/12</f>
        <v>0</v>
      </c>
      <c r="AU279" s="427">
        <f>SUM(AI279:AT279)</f>
        <v>0</v>
      </c>
      <c r="AV279" s="430"/>
    </row>
    <row r="280" spans="1:48" s="9" customFormat="1" hidden="1" x14ac:dyDescent="0.2">
      <c r="A280" s="18"/>
      <c r="B280" s="83" t="s">
        <v>264</v>
      </c>
      <c r="C280" s="415"/>
      <c r="D280" s="84"/>
      <c r="E280" s="741"/>
      <c r="F280" s="85"/>
      <c r="G280" s="86"/>
      <c r="H280" s="87"/>
      <c r="I280" s="88"/>
      <c r="J280" s="86"/>
      <c r="K280" s="87"/>
      <c r="L280" s="88"/>
      <c r="M280" s="89"/>
      <c r="N280" s="90"/>
      <c r="O280" s="90"/>
      <c r="P280" s="421"/>
      <c r="Q280" s="451"/>
      <c r="R280" s="91" t="s">
        <v>209</v>
      </c>
      <c r="S280" s="92">
        <f>+M279</f>
        <v>0</v>
      </c>
      <c r="T280" s="93">
        <f>S280</f>
        <v>0</v>
      </c>
      <c r="U280" s="93">
        <f t="shared" ref="U280:AD280" si="58">+T280</f>
        <v>0</v>
      </c>
      <c r="V280" s="93">
        <f t="shared" si="58"/>
        <v>0</v>
      </c>
      <c r="W280" s="93">
        <f t="shared" si="58"/>
        <v>0</v>
      </c>
      <c r="X280" s="93">
        <f t="shared" si="58"/>
        <v>0</v>
      </c>
      <c r="Y280" s="93">
        <f t="shared" si="58"/>
        <v>0</v>
      </c>
      <c r="Z280" s="93">
        <f t="shared" si="58"/>
        <v>0</v>
      </c>
      <c r="AA280" s="93">
        <f t="shared" si="58"/>
        <v>0</v>
      </c>
      <c r="AB280" s="93">
        <f t="shared" si="58"/>
        <v>0</v>
      </c>
      <c r="AC280" s="93">
        <f t="shared" si="58"/>
        <v>0</v>
      </c>
      <c r="AD280" s="93">
        <f t="shared" si="58"/>
        <v>0</v>
      </c>
      <c r="AE280" s="94"/>
      <c r="AF280" s="95"/>
      <c r="AG280" s="82"/>
      <c r="AH280" s="96" t="s">
        <v>209</v>
      </c>
      <c r="AI280" s="97">
        <f>+Q279</f>
        <v>0</v>
      </c>
      <c r="AJ280" s="93">
        <f>AI280</f>
        <v>0</v>
      </c>
      <c r="AK280" s="93">
        <f t="shared" ref="AK280:AT280" si="59">+AJ280</f>
        <v>0</v>
      </c>
      <c r="AL280" s="93">
        <f t="shared" si="59"/>
        <v>0</v>
      </c>
      <c r="AM280" s="93">
        <f t="shared" si="59"/>
        <v>0</v>
      </c>
      <c r="AN280" s="93">
        <f t="shared" si="59"/>
        <v>0</v>
      </c>
      <c r="AO280" s="93">
        <f t="shared" si="59"/>
        <v>0</v>
      </c>
      <c r="AP280" s="93">
        <f t="shared" si="59"/>
        <v>0</v>
      </c>
      <c r="AQ280" s="93">
        <f t="shared" si="59"/>
        <v>0</v>
      </c>
      <c r="AR280" s="93">
        <f t="shared" si="59"/>
        <v>0</v>
      </c>
      <c r="AS280" s="93">
        <f t="shared" si="59"/>
        <v>0</v>
      </c>
      <c r="AT280" s="93">
        <f t="shared" si="59"/>
        <v>0</v>
      </c>
      <c r="AU280" s="94"/>
      <c r="AV280" s="98"/>
    </row>
    <row r="281" spans="1:48" s="9" customFormat="1" hidden="1" x14ac:dyDescent="0.2">
      <c r="A281" s="18"/>
      <c r="B281" s="99"/>
      <c r="C281" s="415"/>
      <c r="D281" s="84"/>
      <c r="E281" s="741"/>
      <c r="F281" s="85"/>
      <c r="G281" s="86"/>
      <c r="H281" s="87"/>
      <c r="I281" s="88"/>
      <c r="J281" s="86"/>
      <c r="K281" s="87"/>
      <c r="L281" s="88"/>
      <c r="M281" s="89"/>
      <c r="N281" s="90"/>
      <c r="O281" s="90"/>
      <c r="P281" s="421"/>
      <c r="Q281" s="451"/>
      <c r="R281" s="431"/>
      <c r="S281" s="432"/>
      <c r="T281" s="433"/>
      <c r="U281" s="433"/>
      <c r="V281" s="433"/>
      <c r="W281" s="433"/>
      <c r="X281" s="433"/>
      <c r="Y281" s="433"/>
      <c r="Z281" s="433"/>
      <c r="AA281" s="433"/>
      <c r="AB281" s="433"/>
      <c r="AC281" s="433"/>
      <c r="AD281" s="433"/>
      <c r="AE281" s="434"/>
      <c r="AF281" s="435"/>
      <c r="AG281" s="415"/>
      <c r="AH281" s="436"/>
      <c r="AI281" s="432"/>
      <c r="AJ281" s="433"/>
      <c r="AK281" s="433"/>
      <c r="AL281" s="433"/>
      <c r="AM281" s="433"/>
      <c r="AN281" s="433"/>
      <c r="AO281" s="433"/>
      <c r="AP281" s="433"/>
      <c r="AQ281" s="433"/>
      <c r="AR281" s="433"/>
      <c r="AS281" s="433"/>
      <c r="AT281" s="433"/>
      <c r="AU281" s="434"/>
      <c r="AV281" s="437"/>
    </row>
    <row r="282" spans="1:48" s="9" customFormat="1" hidden="1" x14ac:dyDescent="0.2">
      <c r="A282" s="18"/>
      <c r="B282" s="100"/>
      <c r="C282" s="416"/>
      <c r="D282" s="101"/>
      <c r="E282" s="742"/>
      <c r="F282" s="102"/>
      <c r="G282" s="103"/>
      <c r="H282" s="104"/>
      <c r="I282" s="105"/>
      <c r="J282" s="103"/>
      <c r="K282" s="104"/>
      <c r="L282" s="105"/>
      <c r="M282" s="106"/>
      <c r="N282" s="107"/>
      <c r="O282" s="107"/>
      <c r="P282" s="422"/>
      <c r="Q282" s="451"/>
      <c r="R282" s="438"/>
      <c r="S282" s="439"/>
      <c r="T282" s="440"/>
      <c r="U282" s="440"/>
      <c r="V282" s="440"/>
      <c r="W282" s="440"/>
      <c r="X282" s="440"/>
      <c r="Y282" s="440"/>
      <c r="Z282" s="440"/>
      <c r="AA282" s="440"/>
      <c r="AB282" s="440"/>
      <c r="AC282" s="440"/>
      <c r="AD282" s="440"/>
      <c r="AE282" s="439"/>
      <c r="AF282" s="441"/>
      <c r="AG282" s="416"/>
      <c r="AH282" s="442"/>
      <c r="AI282" s="439"/>
      <c r="AJ282" s="440"/>
      <c r="AK282" s="440"/>
      <c r="AL282" s="440"/>
      <c r="AM282" s="440"/>
      <c r="AN282" s="440"/>
      <c r="AO282" s="440"/>
      <c r="AP282" s="440"/>
      <c r="AQ282" s="440"/>
      <c r="AR282" s="440"/>
      <c r="AS282" s="440"/>
      <c r="AT282" s="440"/>
      <c r="AU282" s="439"/>
      <c r="AV282" s="443"/>
    </row>
    <row r="283" spans="1:48" s="9" customFormat="1" ht="13.5" hidden="1" thickBot="1" x14ac:dyDescent="0.25">
      <c r="A283" s="18"/>
      <c r="B283" s="108"/>
      <c r="C283" s="417"/>
      <c r="D283" s="109"/>
      <c r="E283" s="743"/>
      <c r="F283" s="110"/>
      <c r="G283" s="111"/>
      <c r="H283" s="112"/>
      <c r="I283" s="113"/>
      <c r="J283" s="111"/>
      <c r="K283" s="112"/>
      <c r="L283" s="113"/>
      <c r="M283" s="114"/>
      <c r="N283" s="115"/>
      <c r="O283" s="115"/>
      <c r="P283" s="423"/>
      <c r="Q283" s="452"/>
      <c r="R283" s="444"/>
      <c r="S283" s="445"/>
      <c r="T283" s="446"/>
      <c r="U283" s="446"/>
      <c r="V283" s="446"/>
      <c r="W283" s="446"/>
      <c r="X283" s="446"/>
      <c r="Y283" s="446"/>
      <c r="Z283" s="446"/>
      <c r="AA283" s="446"/>
      <c r="AB283" s="446"/>
      <c r="AC283" s="446"/>
      <c r="AD283" s="446"/>
      <c r="AE283" s="447"/>
      <c r="AF283" s="448"/>
      <c r="AG283" s="415"/>
      <c r="AH283" s="449"/>
      <c r="AI283" s="445"/>
      <c r="AJ283" s="446"/>
      <c r="AK283" s="446"/>
      <c r="AL283" s="446"/>
      <c r="AM283" s="446"/>
      <c r="AN283" s="446"/>
      <c r="AO283" s="446"/>
      <c r="AP283" s="446"/>
      <c r="AQ283" s="446"/>
      <c r="AR283" s="446"/>
      <c r="AS283" s="446"/>
      <c r="AT283" s="446"/>
      <c r="AU283" s="447"/>
      <c r="AV283" s="450"/>
    </row>
    <row r="284" spans="1:48" s="9" customFormat="1" ht="13.5" hidden="1" thickBot="1" x14ac:dyDescent="0.25">
      <c r="A284" s="18"/>
      <c r="B284" s="133"/>
      <c r="C284" s="415"/>
      <c r="D284" s="118"/>
      <c r="E284" s="744"/>
      <c r="F284" s="120"/>
      <c r="G284" s="121"/>
      <c r="H284" s="117"/>
      <c r="I284" s="122"/>
      <c r="J284" s="121"/>
      <c r="K284" s="117"/>
      <c r="L284" s="122"/>
      <c r="M284" s="123"/>
      <c r="N284" s="124"/>
      <c r="O284" s="124"/>
      <c r="P284" s="123"/>
      <c r="Q284" s="125"/>
      <c r="R284" s="126"/>
      <c r="S284" s="127"/>
      <c r="T284" s="128"/>
      <c r="U284" s="128"/>
      <c r="V284" s="128"/>
      <c r="W284" s="128"/>
      <c r="X284" s="128"/>
      <c r="Y284" s="128"/>
      <c r="Z284" s="128"/>
      <c r="AA284" s="128"/>
      <c r="AB284" s="128"/>
      <c r="AC284" s="128"/>
      <c r="AD284" s="128"/>
      <c r="AE284" s="129"/>
      <c r="AF284" s="134"/>
      <c r="AG284" s="82"/>
      <c r="AH284" s="131"/>
      <c r="AI284" s="127"/>
      <c r="AJ284" s="128"/>
      <c r="AK284" s="128"/>
      <c r="AL284" s="128"/>
      <c r="AM284" s="128"/>
      <c r="AN284" s="128"/>
      <c r="AO284" s="128"/>
      <c r="AP284" s="128"/>
      <c r="AQ284" s="128"/>
      <c r="AR284" s="128"/>
      <c r="AS284" s="128"/>
      <c r="AT284" s="128"/>
      <c r="AU284" s="129"/>
      <c r="AV284" s="130"/>
    </row>
    <row r="285" spans="1:48" s="9" customFormat="1" ht="13.5" hidden="1" thickBot="1" x14ac:dyDescent="0.25">
      <c r="A285" s="18"/>
      <c r="B285" s="236">
        <v>30</v>
      </c>
      <c r="C285" s="419"/>
      <c r="D285" s="260"/>
      <c r="E285" s="745"/>
      <c r="F285" s="259">
        <v>0</v>
      </c>
      <c r="G285" s="250">
        <v>0</v>
      </c>
      <c r="H285" s="251">
        <v>0</v>
      </c>
      <c r="I285" s="252">
        <v>0</v>
      </c>
      <c r="J285" s="250">
        <v>0</v>
      </c>
      <c r="K285" s="251">
        <v>0</v>
      </c>
      <c r="L285" s="251">
        <v>0</v>
      </c>
      <c r="M285" s="258">
        <v>0</v>
      </c>
      <c r="N285" s="257">
        <v>0</v>
      </c>
      <c r="O285" s="255">
        <v>0</v>
      </c>
      <c r="P285" s="424">
        <f>SUM(M285:O285)</f>
        <v>0</v>
      </c>
      <c r="Q285" s="256">
        <v>0</v>
      </c>
      <c r="R285" s="425" t="s">
        <v>226</v>
      </c>
      <c r="S285" s="426">
        <f>(E285*S286)/12</f>
        <v>0</v>
      </c>
      <c r="T285" s="426">
        <f>(E285*T286)/12</f>
        <v>0</v>
      </c>
      <c r="U285" s="426">
        <f>(E285*U286)/12</f>
        <v>0</v>
      </c>
      <c r="V285" s="426">
        <f>(E285*V286)/12</f>
        <v>0</v>
      </c>
      <c r="W285" s="426">
        <f>(E285*W286)/12</f>
        <v>0</v>
      </c>
      <c r="X285" s="426">
        <f>(E285*X286)/12</f>
        <v>0</v>
      </c>
      <c r="Y285" s="426">
        <f>(E285*Y286)/12</f>
        <v>0</v>
      </c>
      <c r="Z285" s="426">
        <f>(E285*Z286)/12</f>
        <v>0</v>
      </c>
      <c r="AA285" s="426">
        <f>(E285*AA286)/12</f>
        <v>0</v>
      </c>
      <c r="AB285" s="426">
        <f>(E285*AB286)/12</f>
        <v>0</v>
      </c>
      <c r="AC285" s="426">
        <f>(E285*AC286)/12</f>
        <v>0</v>
      </c>
      <c r="AD285" s="426">
        <f>(E285*AD286)/12</f>
        <v>0</v>
      </c>
      <c r="AE285" s="427">
        <f>SUM(S285:AD285)</f>
        <v>0</v>
      </c>
      <c r="AF285" s="428"/>
      <c r="AG285" s="415"/>
      <c r="AH285" s="429" t="s">
        <v>226</v>
      </c>
      <c r="AI285" s="426">
        <f>(E285*AI286)/12</f>
        <v>0</v>
      </c>
      <c r="AJ285" s="426">
        <f>(E285*AJ286)/12</f>
        <v>0</v>
      </c>
      <c r="AK285" s="426">
        <f>(E285*AK286)/12</f>
        <v>0</v>
      </c>
      <c r="AL285" s="426">
        <f>(E285*AL286)/12</f>
        <v>0</v>
      </c>
      <c r="AM285" s="426">
        <f>(E285*AM286)/12</f>
        <v>0</v>
      </c>
      <c r="AN285" s="426">
        <f>(E285*AN286)/12</f>
        <v>0</v>
      </c>
      <c r="AO285" s="426">
        <f>(E285*AO286)/12</f>
        <v>0</v>
      </c>
      <c r="AP285" s="426">
        <f>(E285*AP286)/12</f>
        <v>0</v>
      </c>
      <c r="AQ285" s="426">
        <f>(E285*AQ286)/12</f>
        <v>0</v>
      </c>
      <c r="AR285" s="426">
        <f>(E285*AR286)/12</f>
        <v>0</v>
      </c>
      <c r="AS285" s="426">
        <f>(E285*AS286)/12</f>
        <v>0</v>
      </c>
      <c r="AT285" s="426">
        <f>(E285*AT286)/12</f>
        <v>0</v>
      </c>
      <c r="AU285" s="427">
        <f>SUM(AI285:AT285)</f>
        <v>0</v>
      </c>
      <c r="AV285" s="430"/>
    </row>
    <row r="286" spans="1:48" s="9" customFormat="1" hidden="1" x14ac:dyDescent="0.2">
      <c r="A286" s="18"/>
      <c r="B286" s="83" t="s">
        <v>264</v>
      </c>
      <c r="C286" s="415"/>
      <c r="D286" s="84"/>
      <c r="E286" s="741"/>
      <c r="F286" s="85"/>
      <c r="G286" s="103"/>
      <c r="H286" s="104"/>
      <c r="I286" s="105"/>
      <c r="J286" s="103"/>
      <c r="K286" s="104"/>
      <c r="L286" s="105"/>
      <c r="M286" s="106"/>
      <c r="N286" s="90"/>
      <c r="O286" s="90"/>
      <c r="P286" s="421"/>
      <c r="Q286" s="451"/>
      <c r="R286" s="91" t="s">
        <v>209</v>
      </c>
      <c r="S286" s="92">
        <f>+M285</f>
        <v>0</v>
      </c>
      <c r="T286" s="93">
        <f>S286</f>
        <v>0</v>
      </c>
      <c r="U286" s="93">
        <f t="shared" ref="U286:AD286" si="60">+T286</f>
        <v>0</v>
      </c>
      <c r="V286" s="93">
        <f t="shared" si="60"/>
        <v>0</v>
      </c>
      <c r="W286" s="93">
        <f t="shared" si="60"/>
        <v>0</v>
      </c>
      <c r="X286" s="93">
        <f t="shared" si="60"/>
        <v>0</v>
      </c>
      <c r="Y286" s="93">
        <f t="shared" si="60"/>
        <v>0</v>
      </c>
      <c r="Z286" s="93">
        <f t="shared" si="60"/>
        <v>0</v>
      </c>
      <c r="AA286" s="93">
        <f t="shared" si="60"/>
        <v>0</v>
      </c>
      <c r="AB286" s="93">
        <f t="shared" si="60"/>
        <v>0</v>
      </c>
      <c r="AC286" s="93">
        <f t="shared" si="60"/>
        <v>0</v>
      </c>
      <c r="AD286" s="93">
        <f t="shared" si="60"/>
        <v>0</v>
      </c>
      <c r="AE286" s="94"/>
      <c r="AF286" s="95"/>
      <c r="AG286" s="82"/>
      <c r="AH286" s="96" t="s">
        <v>209</v>
      </c>
      <c r="AI286" s="97">
        <f>+Q285</f>
        <v>0</v>
      </c>
      <c r="AJ286" s="93">
        <f>AI286</f>
        <v>0</v>
      </c>
      <c r="AK286" s="93">
        <f t="shared" ref="AK286:AT286" si="61">+AJ286</f>
        <v>0</v>
      </c>
      <c r="AL286" s="93">
        <f t="shared" si="61"/>
        <v>0</v>
      </c>
      <c r="AM286" s="93">
        <f t="shared" si="61"/>
        <v>0</v>
      </c>
      <c r="AN286" s="93">
        <f t="shared" si="61"/>
        <v>0</v>
      </c>
      <c r="AO286" s="93">
        <f t="shared" si="61"/>
        <v>0</v>
      </c>
      <c r="AP286" s="93">
        <f t="shared" si="61"/>
        <v>0</v>
      </c>
      <c r="AQ286" s="93">
        <f t="shared" si="61"/>
        <v>0</v>
      </c>
      <c r="AR286" s="93">
        <f t="shared" si="61"/>
        <v>0</v>
      </c>
      <c r="AS286" s="93">
        <f t="shared" si="61"/>
        <v>0</v>
      </c>
      <c r="AT286" s="93">
        <f t="shared" si="61"/>
        <v>0</v>
      </c>
      <c r="AU286" s="94"/>
      <c r="AV286" s="98"/>
    </row>
    <row r="287" spans="1:48" s="9" customFormat="1" hidden="1" x14ac:dyDescent="0.2">
      <c r="A287" s="18"/>
      <c r="B287" s="99"/>
      <c r="C287" s="415"/>
      <c r="D287" s="84"/>
      <c r="E287" s="741"/>
      <c r="F287" s="85"/>
      <c r="G287" s="103"/>
      <c r="H287" s="104"/>
      <c r="I287" s="105"/>
      <c r="J287" s="103"/>
      <c r="K287" s="104"/>
      <c r="L287" s="105"/>
      <c r="M287" s="106"/>
      <c r="N287" s="90"/>
      <c r="O287" s="90"/>
      <c r="P287" s="421"/>
      <c r="Q287" s="451"/>
      <c r="R287" s="431"/>
      <c r="S287" s="432"/>
      <c r="T287" s="433"/>
      <c r="U287" s="433"/>
      <c r="V287" s="433"/>
      <c r="W287" s="433"/>
      <c r="X287" s="433"/>
      <c r="Y287" s="433"/>
      <c r="Z287" s="433"/>
      <c r="AA287" s="433"/>
      <c r="AB287" s="433"/>
      <c r="AC287" s="433"/>
      <c r="AD287" s="433"/>
      <c r="AE287" s="434"/>
      <c r="AF287" s="435"/>
      <c r="AG287" s="415"/>
      <c r="AH287" s="436"/>
      <c r="AI287" s="432"/>
      <c r="AJ287" s="433"/>
      <c r="AK287" s="433"/>
      <c r="AL287" s="433"/>
      <c r="AM287" s="433"/>
      <c r="AN287" s="433"/>
      <c r="AO287" s="433"/>
      <c r="AP287" s="433"/>
      <c r="AQ287" s="433"/>
      <c r="AR287" s="433"/>
      <c r="AS287" s="433"/>
      <c r="AT287" s="433"/>
      <c r="AU287" s="434"/>
      <c r="AV287" s="437"/>
    </row>
    <row r="288" spans="1:48" s="9" customFormat="1" hidden="1" x14ac:dyDescent="0.2">
      <c r="A288" s="18"/>
      <c r="B288" s="99"/>
      <c r="C288" s="415"/>
      <c r="D288" s="84"/>
      <c r="E288" s="741"/>
      <c r="F288" s="85"/>
      <c r="G288" s="135"/>
      <c r="H288" s="82"/>
      <c r="I288" s="136"/>
      <c r="J288" s="135"/>
      <c r="K288" s="82"/>
      <c r="L288" s="136"/>
      <c r="M288" s="137"/>
      <c r="N288" s="90"/>
      <c r="O288" s="90"/>
      <c r="P288" s="422"/>
      <c r="Q288" s="451"/>
      <c r="R288" s="438"/>
      <c r="S288" s="439"/>
      <c r="T288" s="440"/>
      <c r="U288" s="440"/>
      <c r="V288" s="440"/>
      <c r="W288" s="440"/>
      <c r="X288" s="440"/>
      <c r="Y288" s="440"/>
      <c r="Z288" s="440"/>
      <c r="AA288" s="440"/>
      <c r="AB288" s="440"/>
      <c r="AC288" s="440"/>
      <c r="AD288" s="440"/>
      <c r="AE288" s="439"/>
      <c r="AF288" s="441"/>
      <c r="AG288" s="416"/>
      <c r="AH288" s="442"/>
      <c r="AI288" s="439"/>
      <c r="AJ288" s="440"/>
      <c r="AK288" s="440"/>
      <c r="AL288" s="440"/>
      <c r="AM288" s="440"/>
      <c r="AN288" s="440"/>
      <c r="AO288" s="440"/>
      <c r="AP288" s="440"/>
      <c r="AQ288" s="440"/>
      <c r="AR288" s="440"/>
      <c r="AS288" s="440"/>
      <c r="AT288" s="440"/>
      <c r="AU288" s="439"/>
      <c r="AV288" s="443"/>
    </row>
    <row r="289" spans="1:48" s="9" customFormat="1" ht="13.5" hidden="1" thickBot="1" x14ac:dyDescent="0.25">
      <c r="A289" s="18"/>
      <c r="B289" s="108"/>
      <c r="C289" s="417"/>
      <c r="D289" s="109"/>
      <c r="E289" s="743"/>
      <c r="F289" s="110"/>
      <c r="G289" s="111"/>
      <c r="H289" s="112"/>
      <c r="I289" s="113"/>
      <c r="J289" s="111"/>
      <c r="K289" s="112"/>
      <c r="L289" s="113"/>
      <c r="M289" s="114"/>
      <c r="N289" s="115"/>
      <c r="O289" s="115"/>
      <c r="P289" s="423"/>
      <c r="Q289" s="452"/>
      <c r="R289" s="444"/>
      <c r="S289" s="445"/>
      <c r="T289" s="446"/>
      <c r="U289" s="446"/>
      <c r="V289" s="446"/>
      <c r="W289" s="446"/>
      <c r="X289" s="446"/>
      <c r="Y289" s="446"/>
      <c r="Z289" s="446"/>
      <c r="AA289" s="446"/>
      <c r="AB289" s="446"/>
      <c r="AC289" s="446"/>
      <c r="AD289" s="446"/>
      <c r="AE289" s="447"/>
      <c r="AF289" s="448"/>
      <c r="AG289" s="415"/>
      <c r="AH289" s="449"/>
      <c r="AI289" s="445"/>
      <c r="AJ289" s="446"/>
      <c r="AK289" s="446"/>
      <c r="AL289" s="446"/>
      <c r="AM289" s="446"/>
      <c r="AN289" s="446"/>
      <c r="AO289" s="446"/>
      <c r="AP289" s="446"/>
      <c r="AQ289" s="446"/>
      <c r="AR289" s="446"/>
      <c r="AS289" s="446"/>
      <c r="AT289" s="446"/>
      <c r="AU289" s="447"/>
      <c r="AV289" s="450"/>
    </row>
    <row r="290" spans="1:48" s="9" customFormat="1" ht="13.5" hidden="1" thickBot="1" x14ac:dyDescent="0.25">
      <c r="A290" s="18"/>
      <c r="B290" s="133"/>
      <c r="C290" s="415"/>
      <c r="D290" s="118"/>
      <c r="E290" s="744"/>
      <c r="F290" s="120"/>
      <c r="G290" s="121"/>
      <c r="H290" s="117"/>
      <c r="I290" s="122"/>
      <c r="J290" s="121"/>
      <c r="K290" s="117"/>
      <c r="L290" s="122"/>
      <c r="M290" s="123"/>
      <c r="N290" s="124"/>
      <c r="O290" s="124"/>
      <c r="P290" s="123"/>
      <c r="Q290" s="125"/>
      <c r="R290" s="126"/>
      <c r="S290" s="127"/>
      <c r="T290" s="128"/>
      <c r="U290" s="128"/>
      <c r="V290" s="128"/>
      <c r="W290" s="128"/>
      <c r="X290" s="128"/>
      <c r="Y290" s="128"/>
      <c r="Z290" s="128"/>
      <c r="AA290" s="128"/>
      <c r="AB290" s="128"/>
      <c r="AC290" s="128"/>
      <c r="AD290" s="128"/>
      <c r="AE290" s="129"/>
      <c r="AF290" s="134"/>
      <c r="AG290" s="82"/>
      <c r="AH290" s="131"/>
      <c r="AI290" s="127"/>
      <c r="AJ290" s="128"/>
      <c r="AK290" s="128"/>
      <c r="AL290" s="128"/>
      <c r="AM290" s="128"/>
      <c r="AN290" s="128"/>
      <c r="AO290" s="128"/>
      <c r="AP290" s="128"/>
      <c r="AQ290" s="128"/>
      <c r="AR290" s="128"/>
      <c r="AS290" s="128"/>
      <c r="AT290" s="128"/>
      <c r="AU290" s="129"/>
      <c r="AV290" s="130"/>
    </row>
    <row r="291" spans="1:48" s="9" customFormat="1" ht="13.5" hidden="1" thickBot="1" x14ac:dyDescent="0.25">
      <c r="A291" s="18"/>
      <c r="B291" s="236">
        <v>31</v>
      </c>
      <c r="C291" s="419"/>
      <c r="D291" s="260"/>
      <c r="E291" s="745"/>
      <c r="F291" s="259">
        <v>0</v>
      </c>
      <c r="G291" s="250">
        <v>0</v>
      </c>
      <c r="H291" s="251">
        <v>0</v>
      </c>
      <c r="I291" s="252">
        <v>0</v>
      </c>
      <c r="J291" s="250">
        <v>0</v>
      </c>
      <c r="K291" s="251">
        <v>0</v>
      </c>
      <c r="L291" s="251">
        <v>0</v>
      </c>
      <c r="M291" s="258">
        <v>0</v>
      </c>
      <c r="N291" s="257">
        <v>0</v>
      </c>
      <c r="O291" s="255">
        <v>0</v>
      </c>
      <c r="P291" s="424">
        <f>SUM(M291:O291)</f>
        <v>0</v>
      </c>
      <c r="Q291" s="256">
        <v>0</v>
      </c>
      <c r="R291" s="425" t="s">
        <v>226</v>
      </c>
      <c r="S291" s="426">
        <f>(E291*S292)/12</f>
        <v>0</v>
      </c>
      <c r="T291" s="426">
        <f>(E291*T292)/12</f>
        <v>0</v>
      </c>
      <c r="U291" s="426">
        <f>(E291*U292)/12</f>
        <v>0</v>
      </c>
      <c r="V291" s="426">
        <f>(E291*V292)/12</f>
        <v>0</v>
      </c>
      <c r="W291" s="426">
        <f>(E291*W292)/12</f>
        <v>0</v>
      </c>
      <c r="X291" s="426">
        <f>(E291*X292)/12</f>
        <v>0</v>
      </c>
      <c r="Y291" s="426">
        <f>(E291*Y292)/12</f>
        <v>0</v>
      </c>
      <c r="Z291" s="426">
        <f>(E291*Z292)/12</f>
        <v>0</v>
      </c>
      <c r="AA291" s="426">
        <f>(E291*AA292)/12</f>
        <v>0</v>
      </c>
      <c r="AB291" s="426">
        <f>(E291*AB292)/12</f>
        <v>0</v>
      </c>
      <c r="AC291" s="426">
        <f>(E291*AC292)/12</f>
        <v>0</v>
      </c>
      <c r="AD291" s="426">
        <f>(E291*AD292)/12</f>
        <v>0</v>
      </c>
      <c r="AE291" s="427">
        <f>SUM(S291:AD291)</f>
        <v>0</v>
      </c>
      <c r="AF291" s="428"/>
      <c r="AG291" s="415"/>
      <c r="AH291" s="429" t="s">
        <v>226</v>
      </c>
      <c r="AI291" s="426">
        <f>(E291*AI292)/12</f>
        <v>0</v>
      </c>
      <c r="AJ291" s="426">
        <f>(E291*AJ292)/12</f>
        <v>0</v>
      </c>
      <c r="AK291" s="426">
        <f>(E291*AK292)/12</f>
        <v>0</v>
      </c>
      <c r="AL291" s="426">
        <f>(E291*AL292)/12</f>
        <v>0</v>
      </c>
      <c r="AM291" s="426">
        <f>(E291*AM292)/12</f>
        <v>0</v>
      </c>
      <c r="AN291" s="426">
        <f>(E291*AN292)/12</f>
        <v>0</v>
      </c>
      <c r="AO291" s="426">
        <f>(E291*AO292)/12</f>
        <v>0</v>
      </c>
      <c r="AP291" s="426">
        <f>(E291*AP292)/12</f>
        <v>0</v>
      </c>
      <c r="AQ291" s="426">
        <f>(E291*AQ292)/12</f>
        <v>0</v>
      </c>
      <c r="AR291" s="426">
        <f>(E291*AR292)/12</f>
        <v>0</v>
      </c>
      <c r="AS291" s="426">
        <f>(E291*AS292)/12</f>
        <v>0</v>
      </c>
      <c r="AT291" s="426">
        <f>(E291*AT292)/12</f>
        <v>0</v>
      </c>
      <c r="AU291" s="427">
        <f>SUM(AI291:AT291)</f>
        <v>0</v>
      </c>
      <c r="AV291" s="430"/>
    </row>
    <row r="292" spans="1:48" s="9" customFormat="1" hidden="1" x14ac:dyDescent="0.2">
      <c r="A292" s="18"/>
      <c r="B292" s="83" t="s">
        <v>264</v>
      </c>
      <c r="C292" s="415"/>
      <c r="D292" s="84"/>
      <c r="E292" s="741"/>
      <c r="F292" s="85"/>
      <c r="G292" s="103"/>
      <c r="H292" s="104"/>
      <c r="I292" s="105"/>
      <c r="J292" s="103"/>
      <c r="K292" s="104"/>
      <c r="L292" s="105"/>
      <c r="M292" s="106"/>
      <c r="N292" s="90"/>
      <c r="O292" s="90"/>
      <c r="P292" s="421"/>
      <c r="Q292" s="451"/>
      <c r="R292" s="91" t="s">
        <v>209</v>
      </c>
      <c r="S292" s="92">
        <f>+M291</f>
        <v>0</v>
      </c>
      <c r="T292" s="93">
        <f>S292</f>
        <v>0</v>
      </c>
      <c r="U292" s="93">
        <f t="shared" ref="U292:AD292" si="62">+T292</f>
        <v>0</v>
      </c>
      <c r="V292" s="93">
        <f t="shared" si="62"/>
        <v>0</v>
      </c>
      <c r="W292" s="93">
        <f t="shared" si="62"/>
        <v>0</v>
      </c>
      <c r="X292" s="93">
        <f t="shared" si="62"/>
        <v>0</v>
      </c>
      <c r="Y292" s="93">
        <f t="shared" si="62"/>
        <v>0</v>
      </c>
      <c r="Z292" s="93">
        <f t="shared" si="62"/>
        <v>0</v>
      </c>
      <c r="AA292" s="93">
        <f t="shared" si="62"/>
        <v>0</v>
      </c>
      <c r="AB292" s="93">
        <f t="shared" si="62"/>
        <v>0</v>
      </c>
      <c r="AC292" s="93">
        <f t="shared" si="62"/>
        <v>0</v>
      </c>
      <c r="AD292" s="93">
        <f t="shared" si="62"/>
        <v>0</v>
      </c>
      <c r="AE292" s="94"/>
      <c r="AF292" s="95"/>
      <c r="AG292" s="82"/>
      <c r="AH292" s="96" t="s">
        <v>209</v>
      </c>
      <c r="AI292" s="97">
        <f>+Q291</f>
        <v>0</v>
      </c>
      <c r="AJ292" s="93">
        <f>AI292</f>
        <v>0</v>
      </c>
      <c r="AK292" s="93">
        <f t="shared" ref="AK292:AT292" si="63">+AJ292</f>
        <v>0</v>
      </c>
      <c r="AL292" s="93">
        <f t="shared" si="63"/>
        <v>0</v>
      </c>
      <c r="AM292" s="93">
        <f t="shared" si="63"/>
        <v>0</v>
      </c>
      <c r="AN292" s="93">
        <f t="shared" si="63"/>
        <v>0</v>
      </c>
      <c r="AO292" s="93">
        <f t="shared" si="63"/>
        <v>0</v>
      </c>
      <c r="AP292" s="93">
        <f t="shared" si="63"/>
        <v>0</v>
      </c>
      <c r="AQ292" s="93">
        <f t="shared" si="63"/>
        <v>0</v>
      </c>
      <c r="AR292" s="93">
        <f t="shared" si="63"/>
        <v>0</v>
      </c>
      <c r="AS292" s="93">
        <f t="shared" si="63"/>
        <v>0</v>
      </c>
      <c r="AT292" s="93">
        <f t="shared" si="63"/>
        <v>0</v>
      </c>
      <c r="AU292" s="94"/>
      <c r="AV292" s="98"/>
    </row>
    <row r="293" spans="1:48" s="9" customFormat="1" hidden="1" x14ac:dyDescent="0.2">
      <c r="A293" s="18"/>
      <c r="B293" s="99"/>
      <c r="C293" s="415"/>
      <c r="D293" s="84"/>
      <c r="E293" s="741"/>
      <c r="F293" s="85"/>
      <c r="G293" s="103"/>
      <c r="H293" s="104"/>
      <c r="I293" s="105"/>
      <c r="J293" s="103"/>
      <c r="K293" s="104"/>
      <c r="L293" s="105"/>
      <c r="M293" s="106"/>
      <c r="N293" s="90"/>
      <c r="O293" s="90"/>
      <c r="P293" s="421"/>
      <c r="Q293" s="451"/>
      <c r="R293" s="431"/>
      <c r="S293" s="432"/>
      <c r="T293" s="433"/>
      <c r="U293" s="433"/>
      <c r="V293" s="433"/>
      <c r="W293" s="433"/>
      <c r="X293" s="433"/>
      <c r="Y293" s="433"/>
      <c r="Z293" s="433"/>
      <c r="AA293" s="433"/>
      <c r="AB293" s="433"/>
      <c r="AC293" s="433"/>
      <c r="AD293" s="433"/>
      <c r="AE293" s="434"/>
      <c r="AF293" s="435"/>
      <c r="AG293" s="415"/>
      <c r="AH293" s="436"/>
      <c r="AI293" s="432"/>
      <c r="AJ293" s="433"/>
      <c r="AK293" s="433"/>
      <c r="AL293" s="433"/>
      <c r="AM293" s="433"/>
      <c r="AN293" s="433"/>
      <c r="AO293" s="433"/>
      <c r="AP293" s="433"/>
      <c r="AQ293" s="433"/>
      <c r="AR293" s="433"/>
      <c r="AS293" s="433"/>
      <c r="AT293" s="433"/>
      <c r="AU293" s="434"/>
      <c r="AV293" s="437"/>
    </row>
    <row r="294" spans="1:48" s="9" customFormat="1" hidden="1" x14ac:dyDescent="0.2">
      <c r="A294" s="18"/>
      <c r="B294" s="99"/>
      <c r="C294" s="415"/>
      <c r="D294" s="84"/>
      <c r="E294" s="741"/>
      <c r="F294" s="85"/>
      <c r="G294" s="135"/>
      <c r="H294" s="82"/>
      <c r="I294" s="136"/>
      <c r="J294" s="135"/>
      <c r="K294" s="82"/>
      <c r="L294" s="136"/>
      <c r="M294" s="137"/>
      <c r="N294" s="90"/>
      <c r="O294" s="90"/>
      <c r="P294" s="422"/>
      <c r="Q294" s="451"/>
      <c r="R294" s="438"/>
      <c r="S294" s="439"/>
      <c r="T294" s="440"/>
      <c r="U294" s="440"/>
      <c r="V294" s="440"/>
      <c r="W294" s="440"/>
      <c r="X294" s="440"/>
      <c r="Y294" s="440"/>
      <c r="Z294" s="440"/>
      <c r="AA294" s="440"/>
      <c r="AB294" s="440"/>
      <c r="AC294" s="440"/>
      <c r="AD294" s="440"/>
      <c r="AE294" s="439"/>
      <c r="AF294" s="441"/>
      <c r="AG294" s="416"/>
      <c r="AH294" s="442"/>
      <c r="AI294" s="439"/>
      <c r="AJ294" s="440"/>
      <c r="AK294" s="440"/>
      <c r="AL294" s="440"/>
      <c r="AM294" s="440"/>
      <c r="AN294" s="440"/>
      <c r="AO294" s="440"/>
      <c r="AP294" s="440"/>
      <c r="AQ294" s="440"/>
      <c r="AR294" s="440"/>
      <c r="AS294" s="440"/>
      <c r="AT294" s="440"/>
      <c r="AU294" s="439"/>
      <c r="AV294" s="443"/>
    </row>
    <row r="295" spans="1:48" s="9" customFormat="1" ht="13.5" hidden="1" thickBot="1" x14ac:dyDescent="0.25">
      <c r="A295" s="18"/>
      <c r="B295" s="108"/>
      <c r="C295" s="417"/>
      <c r="D295" s="109"/>
      <c r="E295" s="743"/>
      <c r="F295" s="110"/>
      <c r="G295" s="111"/>
      <c r="H295" s="112"/>
      <c r="I295" s="113"/>
      <c r="J295" s="111"/>
      <c r="K295" s="112"/>
      <c r="L295" s="113"/>
      <c r="M295" s="114"/>
      <c r="N295" s="115"/>
      <c r="O295" s="115"/>
      <c r="P295" s="423"/>
      <c r="Q295" s="452"/>
      <c r="R295" s="444"/>
      <c r="S295" s="445"/>
      <c r="T295" s="446"/>
      <c r="U295" s="446"/>
      <c r="V295" s="446"/>
      <c r="W295" s="446"/>
      <c r="X295" s="446"/>
      <c r="Y295" s="446"/>
      <c r="Z295" s="446"/>
      <c r="AA295" s="446"/>
      <c r="AB295" s="446"/>
      <c r="AC295" s="446"/>
      <c r="AD295" s="446"/>
      <c r="AE295" s="447"/>
      <c r="AF295" s="448"/>
      <c r="AG295" s="415"/>
      <c r="AH295" s="449"/>
      <c r="AI295" s="445"/>
      <c r="AJ295" s="446"/>
      <c r="AK295" s="446"/>
      <c r="AL295" s="446"/>
      <c r="AM295" s="446"/>
      <c r="AN295" s="446"/>
      <c r="AO295" s="446"/>
      <c r="AP295" s="446"/>
      <c r="AQ295" s="446"/>
      <c r="AR295" s="446"/>
      <c r="AS295" s="446"/>
      <c r="AT295" s="446"/>
      <c r="AU295" s="447"/>
      <c r="AV295" s="450"/>
    </row>
    <row r="296" spans="1:48" s="9" customFormat="1" ht="13.5" hidden="1" thickBot="1" x14ac:dyDescent="0.25">
      <c r="A296" s="18"/>
      <c r="B296" s="133"/>
      <c r="C296" s="415"/>
      <c r="D296" s="118"/>
      <c r="E296" s="744"/>
      <c r="F296" s="120"/>
      <c r="G296" s="121"/>
      <c r="H296" s="117"/>
      <c r="I296" s="122"/>
      <c r="J296" s="121"/>
      <c r="K296" s="117"/>
      <c r="L296" s="122"/>
      <c r="M296" s="123"/>
      <c r="N296" s="124"/>
      <c r="O296" s="124"/>
      <c r="P296" s="123"/>
      <c r="Q296" s="125"/>
      <c r="R296" s="126"/>
      <c r="S296" s="127"/>
      <c r="T296" s="128"/>
      <c r="U296" s="128"/>
      <c r="V296" s="128"/>
      <c r="W296" s="128"/>
      <c r="X296" s="128"/>
      <c r="Y296" s="128"/>
      <c r="Z296" s="128"/>
      <c r="AA296" s="128"/>
      <c r="AB296" s="128"/>
      <c r="AC296" s="128"/>
      <c r="AD296" s="128"/>
      <c r="AE296" s="129"/>
      <c r="AF296" s="134"/>
      <c r="AG296" s="82"/>
      <c r="AH296" s="131"/>
      <c r="AI296" s="127"/>
      <c r="AJ296" s="128"/>
      <c r="AK296" s="128"/>
      <c r="AL296" s="128"/>
      <c r="AM296" s="128"/>
      <c r="AN296" s="128"/>
      <c r="AO296" s="128"/>
      <c r="AP296" s="128"/>
      <c r="AQ296" s="128"/>
      <c r="AR296" s="128"/>
      <c r="AS296" s="128"/>
      <c r="AT296" s="128"/>
      <c r="AU296" s="129"/>
      <c r="AV296" s="130"/>
    </row>
    <row r="297" spans="1:48" s="9" customFormat="1" ht="13.5" hidden="1" thickBot="1" x14ac:dyDescent="0.25">
      <c r="A297" s="18"/>
      <c r="B297" s="236">
        <v>32</v>
      </c>
      <c r="C297" s="419"/>
      <c r="D297" s="260"/>
      <c r="E297" s="745"/>
      <c r="F297" s="259">
        <v>0</v>
      </c>
      <c r="G297" s="250">
        <v>0</v>
      </c>
      <c r="H297" s="251">
        <v>0</v>
      </c>
      <c r="I297" s="252">
        <v>0</v>
      </c>
      <c r="J297" s="250">
        <v>0</v>
      </c>
      <c r="K297" s="251">
        <v>0</v>
      </c>
      <c r="L297" s="251">
        <v>0</v>
      </c>
      <c r="M297" s="258">
        <v>0</v>
      </c>
      <c r="N297" s="257">
        <v>0</v>
      </c>
      <c r="O297" s="255">
        <v>0</v>
      </c>
      <c r="P297" s="424">
        <f>SUM(M297:O297)</f>
        <v>0</v>
      </c>
      <c r="Q297" s="256">
        <v>0</v>
      </c>
      <c r="R297" s="425" t="s">
        <v>226</v>
      </c>
      <c r="S297" s="426">
        <f>(E297*S298)/12</f>
        <v>0</v>
      </c>
      <c r="T297" s="426">
        <f>(E297*T298)/12</f>
        <v>0</v>
      </c>
      <c r="U297" s="426">
        <f>(E297*U298)/12</f>
        <v>0</v>
      </c>
      <c r="V297" s="426">
        <f>(E297*V298)/12</f>
        <v>0</v>
      </c>
      <c r="W297" s="426">
        <f>(E297*W298)/12</f>
        <v>0</v>
      </c>
      <c r="X297" s="426">
        <f>(E297*X298)/12</f>
        <v>0</v>
      </c>
      <c r="Y297" s="426">
        <f>(E297*Y298)/12</f>
        <v>0</v>
      </c>
      <c r="Z297" s="426">
        <f>(E297*Z298)/12</f>
        <v>0</v>
      </c>
      <c r="AA297" s="426">
        <f>(E297*AA298)/12</f>
        <v>0</v>
      </c>
      <c r="AB297" s="426">
        <f>(E297*AB298)/12</f>
        <v>0</v>
      </c>
      <c r="AC297" s="426">
        <f>(E297*AC298)/12</f>
        <v>0</v>
      </c>
      <c r="AD297" s="426">
        <f>(E297*AD298)/12</f>
        <v>0</v>
      </c>
      <c r="AE297" s="427">
        <f>SUM(S297:AD297)</f>
        <v>0</v>
      </c>
      <c r="AF297" s="428"/>
      <c r="AG297" s="415"/>
      <c r="AH297" s="429" t="s">
        <v>226</v>
      </c>
      <c r="AI297" s="426">
        <f>(E297*AI298)/12</f>
        <v>0</v>
      </c>
      <c r="AJ297" s="426">
        <f>(E297*AJ298)/12</f>
        <v>0</v>
      </c>
      <c r="AK297" s="426">
        <f>(E297*AK298)/12</f>
        <v>0</v>
      </c>
      <c r="AL297" s="426">
        <f>(E297*AL298)/12</f>
        <v>0</v>
      </c>
      <c r="AM297" s="426">
        <f>(E297*AM298)/12</f>
        <v>0</v>
      </c>
      <c r="AN297" s="426">
        <f>(E297*AN298)/12</f>
        <v>0</v>
      </c>
      <c r="AO297" s="426">
        <f>(E297*AO298)/12</f>
        <v>0</v>
      </c>
      <c r="AP297" s="426">
        <f>(E297*AP298)/12</f>
        <v>0</v>
      </c>
      <c r="AQ297" s="426">
        <f>(E297*AQ298)/12</f>
        <v>0</v>
      </c>
      <c r="AR297" s="426">
        <f>(E297*AR298)/12</f>
        <v>0</v>
      </c>
      <c r="AS297" s="426">
        <f>(E297*AS298)/12</f>
        <v>0</v>
      </c>
      <c r="AT297" s="426">
        <f>(E297*AT298)/12</f>
        <v>0</v>
      </c>
      <c r="AU297" s="427">
        <f>SUM(AI297:AT297)</f>
        <v>0</v>
      </c>
      <c r="AV297" s="430"/>
    </row>
    <row r="298" spans="1:48" s="9" customFormat="1" hidden="1" x14ac:dyDescent="0.2">
      <c r="A298" s="18"/>
      <c r="B298" s="83" t="s">
        <v>264</v>
      </c>
      <c r="C298" s="415"/>
      <c r="D298" s="84"/>
      <c r="E298" s="741"/>
      <c r="F298" s="85"/>
      <c r="G298" s="103"/>
      <c r="H298" s="104"/>
      <c r="I298" s="105"/>
      <c r="J298" s="103"/>
      <c r="K298" s="104"/>
      <c r="L298" s="105"/>
      <c r="M298" s="106"/>
      <c r="N298" s="90"/>
      <c r="O298" s="90"/>
      <c r="P298" s="421"/>
      <c r="Q298" s="451"/>
      <c r="R298" s="91" t="s">
        <v>209</v>
      </c>
      <c r="S298" s="92">
        <f>+M297</f>
        <v>0</v>
      </c>
      <c r="T298" s="93">
        <f>S298</f>
        <v>0</v>
      </c>
      <c r="U298" s="93">
        <f t="shared" ref="U298:AD298" si="64">+T298</f>
        <v>0</v>
      </c>
      <c r="V298" s="93">
        <f t="shared" si="64"/>
        <v>0</v>
      </c>
      <c r="W298" s="93">
        <f t="shared" si="64"/>
        <v>0</v>
      </c>
      <c r="X298" s="93">
        <f t="shared" si="64"/>
        <v>0</v>
      </c>
      <c r="Y298" s="93">
        <f t="shared" si="64"/>
        <v>0</v>
      </c>
      <c r="Z298" s="93">
        <f t="shared" si="64"/>
        <v>0</v>
      </c>
      <c r="AA298" s="93">
        <f t="shared" si="64"/>
        <v>0</v>
      </c>
      <c r="AB298" s="93">
        <f t="shared" si="64"/>
        <v>0</v>
      </c>
      <c r="AC298" s="93">
        <f t="shared" si="64"/>
        <v>0</v>
      </c>
      <c r="AD298" s="93">
        <f t="shared" si="64"/>
        <v>0</v>
      </c>
      <c r="AE298" s="94"/>
      <c r="AF298" s="95"/>
      <c r="AG298" s="82"/>
      <c r="AH298" s="96" t="s">
        <v>209</v>
      </c>
      <c r="AI298" s="97">
        <f>+Q297</f>
        <v>0</v>
      </c>
      <c r="AJ298" s="93">
        <f>AI298</f>
        <v>0</v>
      </c>
      <c r="AK298" s="93">
        <f t="shared" ref="AK298:AT298" si="65">+AJ298</f>
        <v>0</v>
      </c>
      <c r="AL298" s="93">
        <f t="shared" si="65"/>
        <v>0</v>
      </c>
      <c r="AM298" s="93">
        <f t="shared" si="65"/>
        <v>0</v>
      </c>
      <c r="AN298" s="93">
        <f t="shared" si="65"/>
        <v>0</v>
      </c>
      <c r="AO298" s="93">
        <f t="shared" si="65"/>
        <v>0</v>
      </c>
      <c r="AP298" s="93">
        <f t="shared" si="65"/>
        <v>0</v>
      </c>
      <c r="AQ298" s="93">
        <f t="shared" si="65"/>
        <v>0</v>
      </c>
      <c r="AR298" s="93">
        <f t="shared" si="65"/>
        <v>0</v>
      </c>
      <c r="AS298" s="93">
        <f t="shared" si="65"/>
        <v>0</v>
      </c>
      <c r="AT298" s="93">
        <f t="shared" si="65"/>
        <v>0</v>
      </c>
      <c r="AU298" s="94"/>
      <c r="AV298" s="98"/>
    </row>
    <row r="299" spans="1:48" s="9" customFormat="1" hidden="1" x14ac:dyDescent="0.2">
      <c r="A299" s="18"/>
      <c r="B299" s="99"/>
      <c r="C299" s="415"/>
      <c r="D299" s="84"/>
      <c r="E299" s="741"/>
      <c r="F299" s="85"/>
      <c r="G299" s="103"/>
      <c r="H299" s="104"/>
      <c r="I299" s="105"/>
      <c r="J299" s="103"/>
      <c r="K299" s="104"/>
      <c r="L299" s="105"/>
      <c r="M299" s="106"/>
      <c r="N299" s="90"/>
      <c r="O299" s="90"/>
      <c r="P299" s="421"/>
      <c r="Q299" s="451"/>
      <c r="R299" s="431"/>
      <c r="S299" s="432"/>
      <c r="T299" s="433"/>
      <c r="U299" s="433"/>
      <c r="V299" s="433"/>
      <c r="W299" s="433"/>
      <c r="X299" s="433"/>
      <c r="Y299" s="433"/>
      <c r="Z299" s="433"/>
      <c r="AA299" s="433"/>
      <c r="AB299" s="433"/>
      <c r="AC299" s="433"/>
      <c r="AD299" s="433"/>
      <c r="AE299" s="434"/>
      <c r="AF299" s="435"/>
      <c r="AG299" s="415"/>
      <c r="AH299" s="436"/>
      <c r="AI299" s="432"/>
      <c r="AJ299" s="433"/>
      <c r="AK299" s="433"/>
      <c r="AL299" s="433"/>
      <c r="AM299" s="433"/>
      <c r="AN299" s="433"/>
      <c r="AO299" s="433"/>
      <c r="AP299" s="433"/>
      <c r="AQ299" s="433"/>
      <c r="AR299" s="433"/>
      <c r="AS299" s="433"/>
      <c r="AT299" s="433"/>
      <c r="AU299" s="434"/>
      <c r="AV299" s="437"/>
    </row>
    <row r="300" spans="1:48" s="9" customFormat="1" hidden="1" x14ac:dyDescent="0.2">
      <c r="A300" s="18"/>
      <c r="B300" s="99"/>
      <c r="C300" s="415"/>
      <c r="D300" s="84"/>
      <c r="E300" s="741"/>
      <c r="F300" s="85"/>
      <c r="G300" s="135"/>
      <c r="H300" s="82"/>
      <c r="I300" s="136"/>
      <c r="J300" s="135"/>
      <c r="K300" s="82"/>
      <c r="L300" s="136"/>
      <c r="M300" s="137"/>
      <c r="N300" s="90"/>
      <c r="O300" s="90"/>
      <c r="P300" s="422"/>
      <c r="Q300" s="451"/>
      <c r="R300" s="438"/>
      <c r="S300" s="439"/>
      <c r="T300" s="440"/>
      <c r="U300" s="440"/>
      <c r="V300" s="440"/>
      <c r="W300" s="440"/>
      <c r="X300" s="440"/>
      <c r="Y300" s="440"/>
      <c r="Z300" s="440"/>
      <c r="AA300" s="440"/>
      <c r="AB300" s="440"/>
      <c r="AC300" s="440"/>
      <c r="AD300" s="440"/>
      <c r="AE300" s="439"/>
      <c r="AF300" s="441"/>
      <c r="AG300" s="416"/>
      <c r="AH300" s="442"/>
      <c r="AI300" s="439"/>
      <c r="AJ300" s="440"/>
      <c r="AK300" s="440"/>
      <c r="AL300" s="440"/>
      <c r="AM300" s="440"/>
      <c r="AN300" s="440"/>
      <c r="AO300" s="440"/>
      <c r="AP300" s="440"/>
      <c r="AQ300" s="440"/>
      <c r="AR300" s="440"/>
      <c r="AS300" s="440"/>
      <c r="AT300" s="440"/>
      <c r="AU300" s="439"/>
      <c r="AV300" s="443"/>
    </row>
    <row r="301" spans="1:48" s="9" customFormat="1" ht="13.5" hidden="1" thickBot="1" x14ac:dyDescent="0.25">
      <c r="A301" s="18"/>
      <c r="B301" s="108"/>
      <c r="C301" s="417"/>
      <c r="D301" s="109"/>
      <c r="E301" s="743"/>
      <c r="F301" s="110"/>
      <c r="G301" s="111"/>
      <c r="H301" s="112"/>
      <c r="I301" s="113"/>
      <c r="J301" s="111"/>
      <c r="K301" s="112"/>
      <c r="L301" s="113"/>
      <c r="M301" s="114"/>
      <c r="N301" s="115"/>
      <c r="O301" s="115"/>
      <c r="P301" s="423"/>
      <c r="Q301" s="452"/>
      <c r="R301" s="444"/>
      <c r="S301" s="445"/>
      <c r="T301" s="446"/>
      <c r="U301" s="446"/>
      <c r="V301" s="446"/>
      <c r="W301" s="446"/>
      <c r="X301" s="446"/>
      <c r="Y301" s="446"/>
      <c r="Z301" s="446"/>
      <c r="AA301" s="446"/>
      <c r="AB301" s="446"/>
      <c r="AC301" s="446"/>
      <c r="AD301" s="446"/>
      <c r="AE301" s="447"/>
      <c r="AF301" s="448"/>
      <c r="AG301" s="415"/>
      <c r="AH301" s="449"/>
      <c r="AI301" s="445"/>
      <c r="AJ301" s="446"/>
      <c r="AK301" s="446"/>
      <c r="AL301" s="446"/>
      <c r="AM301" s="446"/>
      <c r="AN301" s="446"/>
      <c r="AO301" s="446"/>
      <c r="AP301" s="446"/>
      <c r="AQ301" s="446"/>
      <c r="AR301" s="446"/>
      <c r="AS301" s="446"/>
      <c r="AT301" s="446"/>
      <c r="AU301" s="447"/>
      <c r="AV301" s="450"/>
    </row>
    <row r="302" spans="1:48" s="9" customFormat="1" x14ac:dyDescent="0.2">
      <c r="A302" s="18"/>
      <c r="B302" s="459"/>
      <c r="C302" s="415"/>
      <c r="D302" s="460"/>
      <c r="E302" s="747"/>
      <c r="F302" s="461"/>
      <c r="G302" s="462"/>
      <c r="H302" s="415"/>
      <c r="I302" s="463"/>
      <c r="J302" s="462"/>
      <c r="K302" s="415"/>
      <c r="L302" s="463"/>
      <c r="M302" s="421"/>
      <c r="N302" s="464"/>
      <c r="O302" s="464"/>
      <c r="P302" s="421"/>
      <c r="Q302" s="451"/>
      <c r="R302" s="431"/>
      <c r="S302" s="432"/>
      <c r="T302" s="433"/>
      <c r="U302" s="433"/>
      <c r="V302" s="433"/>
      <c r="W302" s="433"/>
      <c r="X302" s="433"/>
      <c r="Y302" s="433"/>
      <c r="Z302" s="433"/>
      <c r="AA302" s="433"/>
      <c r="AB302" s="433"/>
      <c r="AC302" s="433"/>
      <c r="AD302" s="433"/>
      <c r="AE302" s="434"/>
      <c r="AF302" s="437"/>
      <c r="AG302" s="415"/>
      <c r="AH302" s="436"/>
      <c r="AI302" s="432"/>
      <c r="AJ302" s="433"/>
      <c r="AK302" s="433"/>
      <c r="AL302" s="433"/>
      <c r="AM302" s="433"/>
      <c r="AN302" s="433"/>
      <c r="AO302" s="433"/>
      <c r="AP302" s="433"/>
      <c r="AQ302" s="433"/>
      <c r="AR302" s="433"/>
      <c r="AS302" s="433"/>
      <c r="AT302" s="433"/>
      <c r="AU302" s="434"/>
      <c r="AV302" s="437"/>
    </row>
    <row r="303" spans="1:48" s="9" customFormat="1" ht="13.5" thickBot="1" x14ac:dyDescent="0.25">
      <c r="A303" s="18"/>
      <c r="B303" s="465" t="s">
        <v>267</v>
      </c>
      <c r="C303" s="420"/>
      <c r="D303" s="466"/>
      <c r="E303" s="746">
        <f>SUM(E273:E302)</f>
        <v>0</v>
      </c>
      <c r="F303" s="467"/>
      <c r="G303" s="468"/>
      <c r="H303" s="420"/>
      <c r="I303" s="469"/>
      <c r="J303" s="468"/>
      <c r="K303" s="420"/>
      <c r="L303" s="469"/>
      <c r="M303" s="470" t="e">
        <f>(AE303/E303)</f>
        <v>#DIV/0!</v>
      </c>
      <c r="N303" s="466"/>
      <c r="O303" s="466"/>
      <c r="P303" s="420"/>
      <c r="Q303" s="471"/>
      <c r="R303" s="472"/>
      <c r="S303" s="420"/>
      <c r="T303" s="420"/>
      <c r="U303" s="420"/>
      <c r="V303" s="420"/>
      <c r="W303" s="420"/>
      <c r="X303" s="420"/>
      <c r="Y303" s="420"/>
      <c r="Z303" s="420"/>
      <c r="AA303" s="420"/>
      <c r="AB303" s="420"/>
      <c r="AC303" s="420"/>
      <c r="AD303" s="420"/>
      <c r="AE303" s="473">
        <f>SUM(AE273:AE302)</f>
        <v>0</v>
      </c>
      <c r="AF303" s="437"/>
      <c r="AG303" s="415"/>
      <c r="AH303" s="474"/>
      <c r="AI303" s="420"/>
      <c r="AJ303" s="420"/>
      <c r="AK303" s="420"/>
      <c r="AL303" s="420"/>
      <c r="AM303" s="420"/>
      <c r="AN303" s="420"/>
      <c r="AO303" s="420"/>
      <c r="AP303" s="420"/>
      <c r="AQ303" s="420"/>
      <c r="AR303" s="420"/>
      <c r="AS303" s="420"/>
      <c r="AT303" s="420"/>
      <c r="AU303" s="473">
        <f>SUM(AU273:AU302)</f>
        <v>0</v>
      </c>
      <c r="AV303" s="437"/>
    </row>
    <row r="304" spans="1:48" s="9" customFormat="1" ht="13.5" thickTop="1" x14ac:dyDescent="0.2">
      <c r="A304" s="18"/>
      <c r="B304" s="475" t="s">
        <v>268</v>
      </c>
      <c r="C304" s="415"/>
      <c r="D304" s="476"/>
      <c r="E304" s="747"/>
      <c r="F304" s="461"/>
      <c r="G304" s="462"/>
      <c r="H304" s="415"/>
      <c r="I304" s="463"/>
      <c r="J304" s="462"/>
      <c r="K304" s="415"/>
      <c r="L304" s="463"/>
      <c r="M304" s="415"/>
      <c r="N304" s="476"/>
      <c r="O304" s="476"/>
      <c r="P304" s="415"/>
      <c r="Q304" s="451"/>
      <c r="R304" s="477"/>
      <c r="S304" s="415"/>
      <c r="T304" s="415"/>
      <c r="U304" s="415"/>
      <c r="V304" s="415"/>
      <c r="W304" s="415"/>
      <c r="X304" s="415"/>
      <c r="Y304" s="415"/>
      <c r="Z304" s="415"/>
      <c r="AA304" s="415"/>
      <c r="AB304" s="415"/>
      <c r="AC304" s="415"/>
      <c r="AD304" s="415"/>
      <c r="AE304" s="478"/>
      <c r="AF304" s="437"/>
      <c r="AG304" s="415"/>
      <c r="AH304" s="459"/>
      <c r="AI304" s="415"/>
      <c r="AJ304" s="415"/>
      <c r="AK304" s="415"/>
      <c r="AL304" s="415"/>
      <c r="AM304" s="415"/>
      <c r="AN304" s="415"/>
      <c r="AO304" s="415"/>
      <c r="AP304" s="415"/>
      <c r="AQ304" s="415"/>
      <c r="AR304" s="415"/>
      <c r="AS304" s="415"/>
      <c r="AT304" s="415"/>
      <c r="AU304" s="478"/>
      <c r="AV304" s="437"/>
    </row>
    <row r="305" spans="1:48" s="9" customFormat="1" ht="13.5" thickBot="1" x14ac:dyDescent="0.25">
      <c r="A305" s="18"/>
      <c r="B305" s="138"/>
      <c r="C305" s="117"/>
      <c r="D305" s="119"/>
      <c r="E305" s="748"/>
      <c r="F305" s="120"/>
      <c r="G305" s="121"/>
      <c r="H305" s="117"/>
      <c r="I305" s="122"/>
      <c r="J305" s="121"/>
      <c r="K305" s="117"/>
      <c r="L305" s="122"/>
      <c r="M305" s="117"/>
      <c r="N305" s="119"/>
      <c r="O305" s="119"/>
      <c r="P305" s="117"/>
      <c r="Q305" s="125"/>
      <c r="R305" s="146"/>
      <c r="S305" s="117"/>
      <c r="T305" s="117"/>
      <c r="U305" s="117"/>
      <c r="V305" s="117"/>
      <c r="W305" s="117"/>
      <c r="X305" s="117"/>
      <c r="Y305" s="117"/>
      <c r="Z305" s="117"/>
      <c r="AA305" s="117"/>
      <c r="AB305" s="117"/>
      <c r="AC305" s="117"/>
      <c r="AD305" s="117"/>
      <c r="AE305" s="147"/>
      <c r="AF305" s="130"/>
      <c r="AG305" s="82"/>
      <c r="AH305" s="148"/>
      <c r="AI305" s="117"/>
      <c r="AJ305" s="117"/>
      <c r="AK305" s="117"/>
      <c r="AL305" s="117"/>
      <c r="AM305" s="117"/>
      <c r="AN305" s="117"/>
      <c r="AO305" s="117"/>
      <c r="AP305" s="117"/>
      <c r="AQ305" s="117"/>
      <c r="AR305" s="117"/>
      <c r="AS305" s="117"/>
      <c r="AT305" s="117"/>
      <c r="AU305" s="147"/>
      <c r="AV305" s="130"/>
    </row>
    <row r="306" spans="1:48" s="9" customFormat="1" ht="13.5" thickBot="1" x14ac:dyDescent="0.25">
      <c r="A306" s="18"/>
      <c r="B306" s="243" t="s">
        <v>350</v>
      </c>
      <c r="C306" s="414"/>
      <c r="D306" s="238" t="s">
        <v>20</v>
      </c>
      <c r="E306" s="740">
        <v>0</v>
      </c>
      <c r="F306" s="239">
        <v>0</v>
      </c>
      <c r="G306" s="240">
        <v>0</v>
      </c>
      <c r="H306" s="241">
        <v>0</v>
      </c>
      <c r="I306" s="242">
        <v>0</v>
      </c>
      <c r="J306" s="240">
        <v>0</v>
      </c>
      <c r="K306" s="241">
        <v>0</v>
      </c>
      <c r="L306" s="242">
        <v>0</v>
      </c>
      <c r="M306" s="244">
        <v>0</v>
      </c>
      <c r="N306" s="237">
        <v>0</v>
      </c>
      <c r="O306" s="81">
        <v>0</v>
      </c>
      <c r="P306" s="424">
        <f>SUM(M306:O306)</f>
        <v>0</v>
      </c>
      <c r="Q306" s="290">
        <v>0</v>
      </c>
      <c r="R306" s="425" t="s">
        <v>226</v>
      </c>
      <c r="S306" s="426">
        <f>(E306*S307)/12</f>
        <v>0</v>
      </c>
      <c r="T306" s="426">
        <f>(E306*T307)/12</f>
        <v>0</v>
      </c>
      <c r="U306" s="426">
        <f>(E306*U307)/12</f>
        <v>0</v>
      </c>
      <c r="V306" s="426">
        <f>(E306*V307)/12</f>
        <v>0</v>
      </c>
      <c r="W306" s="426">
        <f>(E306*W307)/12</f>
        <v>0</v>
      </c>
      <c r="X306" s="426">
        <f>(E306*X307)/12</f>
        <v>0</v>
      </c>
      <c r="Y306" s="426">
        <f>(E306*Y307)/12</f>
        <v>0</v>
      </c>
      <c r="Z306" s="426">
        <f>(E306*Z307)/12</f>
        <v>0</v>
      </c>
      <c r="AA306" s="426">
        <f>(E306*AA307)/12</f>
        <v>0</v>
      </c>
      <c r="AB306" s="426">
        <f>(E306*AB307)/12</f>
        <v>0</v>
      </c>
      <c r="AC306" s="426">
        <f>(E306*AC307)/12</f>
        <v>0</v>
      </c>
      <c r="AD306" s="426">
        <f>(E306*AD307)/12</f>
        <v>0</v>
      </c>
      <c r="AE306" s="427">
        <f>SUM(S306:AD306)</f>
        <v>0</v>
      </c>
      <c r="AF306" s="428"/>
      <c r="AG306" s="415"/>
      <c r="AH306" s="429" t="s">
        <v>226</v>
      </c>
      <c r="AI306" s="426">
        <f>(E306*AI307)/12</f>
        <v>0</v>
      </c>
      <c r="AJ306" s="426">
        <f>(E306*AJ307)/12</f>
        <v>0</v>
      </c>
      <c r="AK306" s="426">
        <f>(E306*AK307)/12</f>
        <v>0</v>
      </c>
      <c r="AL306" s="426">
        <f>(E306*AL307)/12</f>
        <v>0</v>
      </c>
      <c r="AM306" s="426">
        <f>(E306*AM307)/12</f>
        <v>0</v>
      </c>
      <c r="AN306" s="426">
        <f>(E306*AN307)/12</f>
        <v>0</v>
      </c>
      <c r="AO306" s="426">
        <f>(E306*AO307)/12</f>
        <v>0</v>
      </c>
      <c r="AP306" s="426">
        <f>(E306*AP307)/12</f>
        <v>0</v>
      </c>
      <c r="AQ306" s="426">
        <f>(E306*AQ307)/12</f>
        <v>0</v>
      </c>
      <c r="AR306" s="426">
        <f>(E306*AR307)/12</f>
        <v>0</v>
      </c>
      <c r="AS306" s="426">
        <f>(E306*AS307)/12</f>
        <v>0</v>
      </c>
      <c r="AT306" s="426">
        <f>(E306*AT307)/12</f>
        <v>0</v>
      </c>
      <c r="AU306" s="427">
        <f>SUM(AI306:AT306)</f>
        <v>0</v>
      </c>
      <c r="AV306" s="430"/>
    </row>
    <row r="307" spans="1:48" s="9" customFormat="1" x14ac:dyDescent="0.2">
      <c r="A307" s="18"/>
      <c r="B307" s="83" t="s">
        <v>264</v>
      </c>
      <c r="C307" s="415"/>
      <c r="D307" s="84"/>
      <c r="E307" s="741"/>
      <c r="F307" s="85"/>
      <c r="G307" s="86"/>
      <c r="H307" s="87"/>
      <c r="I307" s="88"/>
      <c r="J307" s="86"/>
      <c r="K307" s="87"/>
      <c r="L307" s="88"/>
      <c r="M307" s="291" t="s">
        <v>343</v>
      </c>
      <c r="N307" s="90"/>
      <c r="O307" s="90"/>
      <c r="P307" s="421"/>
      <c r="Q307" s="451"/>
      <c r="R307" s="91" t="s">
        <v>209</v>
      </c>
      <c r="S307" s="92">
        <f>+M306</f>
        <v>0</v>
      </c>
      <c r="T307" s="93">
        <f>S307</f>
        <v>0</v>
      </c>
      <c r="U307" s="93">
        <f t="shared" ref="U307:AD307" si="66">+T307</f>
        <v>0</v>
      </c>
      <c r="V307" s="93">
        <f t="shared" si="66"/>
        <v>0</v>
      </c>
      <c r="W307" s="93">
        <f t="shared" si="66"/>
        <v>0</v>
      </c>
      <c r="X307" s="93">
        <f t="shared" si="66"/>
        <v>0</v>
      </c>
      <c r="Y307" s="93">
        <f t="shared" si="66"/>
        <v>0</v>
      </c>
      <c r="Z307" s="93">
        <f t="shared" si="66"/>
        <v>0</v>
      </c>
      <c r="AA307" s="93">
        <f t="shared" si="66"/>
        <v>0</v>
      </c>
      <c r="AB307" s="93">
        <f t="shared" si="66"/>
        <v>0</v>
      </c>
      <c r="AC307" s="93">
        <f t="shared" si="66"/>
        <v>0</v>
      </c>
      <c r="AD307" s="93">
        <f t="shared" si="66"/>
        <v>0</v>
      </c>
      <c r="AE307" s="94"/>
      <c r="AF307" s="95"/>
      <c r="AG307" s="82"/>
      <c r="AH307" s="96" t="s">
        <v>209</v>
      </c>
      <c r="AI307" s="97">
        <f>+Q306</f>
        <v>0</v>
      </c>
      <c r="AJ307" s="93">
        <f>AI307</f>
        <v>0</v>
      </c>
      <c r="AK307" s="93">
        <f t="shared" ref="AK307:AT307" si="67">+AJ307</f>
        <v>0</v>
      </c>
      <c r="AL307" s="93">
        <f t="shared" si="67"/>
        <v>0</v>
      </c>
      <c r="AM307" s="93">
        <f t="shared" si="67"/>
        <v>0</v>
      </c>
      <c r="AN307" s="93">
        <f t="shared" si="67"/>
        <v>0</v>
      </c>
      <c r="AO307" s="93">
        <f t="shared" si="67"/>
        <v>0</v>
      </c>
      <c r="AP307" s="93">
        <f t="shared" si="67"/>
        <v>0</v>
      </c>
      <c r="AQ307" s="93">
        <f t="shared" si="67"/>
        <v>0</v>
      </c>
      <c r="AR307" s="93">
        <f t="shared" si="67"/>
        <v>0</v>
      </c>
      <c r="AS307" s="93">
        <f t="shared" si="67"/>
        <v>0</v>
      </c>
      <c r="AT307" s="93">
        <f t="shared" si="67"/>
        <v>0</v>
      </c>
      <c r="AU307" s="94"/>
      <c r="AV307" s="98"/>
    </row>
    <row r="308" spans="1:48" s="9" customFormat="1" x14ac:dyDescent="0.2">
      <c r="A308" s="18"/>
      <c r="B308" s="245" t="s">
        <v>338</v>
      </c>
      <c r="C308" s="415"/>
      <c r="D308" s="84"/>
      <c r="E308" s="741"/>
      <c r="F308" s="85"/>
      <c r="G308" s="86"/>
      <c r="H308" s="87"/>
      <c r="I308" s="88"/>
      <c r="J308" s="86"/>
      <c r="K308" s="87"/>
      <c r="L308" s="88"/>
      <c r="M308" s="89"/>
      <c r="N308" s="90"/>
      <c r="O308" s="90"/>
      <c r="P308" s="421"/>
      <c r="Q308" s="451"/>
      <c r="R308" s="431"/>
      <c r="S308" s="432"/>
      <c r="T308" s="433"/>
      <c r="U308" s="433"/>
      <c r="V308" s="433"/>
      <c r="W308" s="433"/>
      <c r="X308" s="433"/>
      <c r="Y308" s="433"/>
      <c r="Z308" s="433"/>
      <c r="AA308" s="433"/>
      <c r="AB308" s="433"/>
      <c r="AC308" s="433"/>
      <c r="AD308" s="433"/>
      <c r="AE308" s="434"/>
      <c r="AF308" s="435"/>
      <c r="AG308" s="415"/>
      <c r="AH308" s="436"/>
      <c r="AI308" s="432"/>
      <c r="AJ308" s="433"/>
      <c r="AK308" s="433"/>
      <c r="AL308" s="433"/>
      <c r="AM308" s="433"/>
      <c r="AN308" s="433"/>
      <c r="AO308" s="433"/>
      <c r="AP308" s="433"/>
      <c r="AQ308" s="433"/>
      <c r="AR308" s="433"/>
      <c r="AS308" s="433"/>
      <c r="AT308" s="433"/>
      <c r="AU308" s="434"/>
      <c r="AV308" s="437"/>
    </row>
    <row r="309" spans="1:48" s="9" customFormat="1" x14ac:dyDescent="0.2">
      <c r="A309" s="18"/>
      <c r="B309" s="246" t="s">
        <v>337</v>
      </c>
      <c r="C309" s="416"/>
      <c r="D309" s="101"/>
      <c r="E309" s="742"/>
      <c r="F309" s="102"/>
      <c r="G309" s="103"/>
      <c r="H309" s="104"/>
      <c r="I309" s="105"/>
      <c r="J309" s="103"/>
      <c r="K309" s="104"/>
      <c r="L309" s="105"/>
      <c r="M309" s="106"/>
      <c r="N309" s="107"/>
      <c r="O309" s="107"/>
      <c r="P309" s="422"/>
      <c r="Q309" s="451"/>
      <c r="R309" s="438"/>
      <c r="S309" s="439"/>
      <c r="T309" s="440"/>
      <c r="U309" s="440"/>
      <c r="V309" s="440"/>
      <c r="W309" s="440"/>
      <c r="X309" s="440"/>
      <c r="Y309" s="440"/>
      <c r="Z309" s="440"/>
      <c r="AA309" s="440"/>
      <c r="AB309" s="440"/>
      <c r="AC309" s="440"/>
      <c r="AD309" s="440"/>
      <c r="AE309" s="439"/>
      <c r="AF309" s="441"/>
      <c r="AG309" s="416"/>
      <c r="AH309" s="442"/>
      <c r="AI309" s="439"/>
      <c r="AJ309" s="440"/>
      <c r="AK309" s="440"/>
      <c r="AL309" s="440"/>
      <c r="AM309" s="440"/>
      <c r="AN309" s="440"/>
      <c r="AO309" s="440"/>
      <c r="AP309" s="440"/>
      <c r="AQ309" s="440"/>
      <c r="AR309" s="440"/>
      <c r="AS309" s="440"/>
      <c r="AT309" s="440"/>
      <c r="AU309" s="439"/>
      <c r="AV309" s="443"/>
    </row>
    <row r="310" spans="1:48" s="9" customFormat="1" ht="13.5" thickBot="1" x14ac:dyDescent="0.25">
      <c r="A310" s="18"/>
      <c r="B310" s="108"/>
      <c r="C310" s="417"/>
      <c r="D310" s="109"/>
      <c r="E310" s="743"/>
      <c r="F310" s="110"/>
      <c r="G310" s="111"/>
      <c r="H310" s="112"/>
      <c r="I310" s="113"/>
      <c r="J310" s="111"/>
      <c r="K310" s="112"/>
      <c r="L310" s="113"/>
      <c r="M310" s="114"/>
      <c r="N310" s="115"/>
      <c r="O310" s="115"/>
      <c r="P310" s="423"/>
      <c r="Q310" s="452"/>
      <c r="R310" s="444"/>
      <c r="S310" s="445"/>
      <c r="T310" s="446"/>
      <c r="U310" s="446"/>
      <c r="V310" s="446"/>
      <c r="W310" s="446"/>
      <c r="X310" s="446"/>
      <c r="Y310" s="446"/>
      <c r="Z310" s="446"/>
      <c r="AA310" s="446"/>
      <c r="AB310" s="446"/>
      <c r="AC310" s="446"/>
      <c r="AD310" s="446"/>
      <c r="AE310" s="447"/>
      <c r="AF310" s="448"/>
      <c r="AG310" s="415"/>
      <c r="AH310" s="449"/>
      <c r="AI310" s="445"/>
      <c r="AJ310" s="446"/>
      <c r="AK310" s="446"/>
      <c r="AL310" s="446"/>
      <c r="AM310" s="446"/>
      <c r="AN310" s="446"/>
      <c r="AO310" s="446"/>
      <c r="AP310" s="446"/>
      <c r="AQ310" s="446"/>
      <c r="AR310" s="446"/>
      <c r="AS310" s="446"/>
      <c r="AT310" s="446"/>
      <c r="AU310" s="447"/>
      <c r="AV310" s="450"/>
    </row>
    <row r="311" spans="1:48" s="9" customFormat="1" ht="13.5" thickBot="1" x14ac:dyDescent="0.25">
      <c r="A311" s="18"/>
      <c r="B311" s="133"/>
      <c r="C311" s="415"/>
      <c r="D311" s="118"/>
      <c r="E311" s="744"/>
      <c r="F311" s="120"/>
      <c r="G311" s="121"/>
      <c r="H311" s="117"/>
      <c r="I311" s="122"/>
      <c r="J311" s="121"/>
      <c r="K311" s="117"/>
      <c r="L311" s="122"/>
      <c r="M311" s="123"/>
      <c r="N311" s="124"/>
      <c r="O311" s="124"/>
      <c r="P311" s="123"/>
      <c r="Q311" s="125"/>
      <c r="R311" s="126"/>
      <c r="S311" s="127"/>
      <c r="T311" s="128"/>
      <c r="U311" s="128"/>
      <c r="V311" s="128"/>
      <c r="W311" s="128"/>
      <c r="X311" s="128"/>
      <c r="Y311" s="128"/>
      <c r="Z311" s="128"/>
      <c r="AA311" s="128"/>
      <c r="AB311" s="128"/>
      <c r="AC311" s="128"/>
      <c r="AD311" s="128"/>
      <c r="AE311" s="129"/>
      <c r="AF311" s="134"/>
      <c r="AG311" s="82"/>
      <c r="AH311" s="131"/>
      <c r="AI311" s="127"/>
      <c r="AJ311" s="128"/>
      <c r="AK311" s="128"/>
      <c r="AL311" s="128"/>
      <c r="AM311" s="128"/>
      <c r="AN311" s="128"/>
      <c r="AO311" s="128"/>
      <c r="AP311" s="128"/>
      <c r="AQ311" s="128"/>
      <c r="AR311" s="128"/>
      <c r="AS311" s="128"/>
      <c r="AT311" s="128"/>
      <c r="AU311" s="129"/>
      <c r="AV311" s="130"/>
    </row>
    <row r="312" spans="1:48" s="9" customFormat="1" ht="13.5" thickBot="1" x14ac:dyDescent="0.25">
      <c r="A312" s="18"/>
      <c r="B312" s="236">
        <v>34</v>
      </c>
      <c r="C312" s="419"/>
      <c r="D312" s="260" t="s">
        <v>20</v>
      </c>
      <c r="E312" s="745">
        <v>0</v>
      </c>
      <c r="F312" s="259">
        <v>0</v>
      </c>
      <c r="G312" s="250">
        <v>0</v>
      </c>
      <c r="H312" s="251">
        <v>0</v>
      </c>
      <c r="I312" s="252">
        <v>0</v>
      </c>
      <c r="J312" s="250">
        <v>0</v>
      </c>
      <c r="K312" s="251">
        <v>0</v>
      </c>
      <c r="L312" s="251">
        <v>0</v>
      </c>
      <c r="M312" s="258">
        <v>0</v>
      </c>
      <c r="N312" s="257">
        <v>0</v>
      </c>
      <c r="O312" s="255">
        <v>0</v>
      </c>
      <c r="P312" s="424">
        <f>SUM(M312:O312)</f>
        <v>0</v>
      </c>
      <c r="Q312" s="256">
        <v>0</v>
      </c>
      <c r="R312" s="425" t="s">
        <v>226</v>
      </c>
      <c r="S312" s="426">
        <f>(E312*S313)/12</f>
        <v>0</v>
      </c>
      <c r="T312" s="426">
        <f>(E312*T313)/12</f>
        <v>0</v>
      </c>
      <c r="U312" s="426">
        <f>(E312*U313)/12</f>
        <v>0</v>
      </c>
      <c r="V312" s="426">
        <f>(E312*V313)/12</f>
        <v>0</v>
      </c>
      <c r="W312" s="426">
        <f>(E312*W313)/12</f>
        <v>0</v>
      </c>
      <c r="X312" s="426">
        <f>(E312*X313)/12</f>
        <v>0</v>
      </c>
      <c r="Y312" s="426">
        <f>(E312*Y313)/12</f>
        <v>0</v>
      </c>
      <c r="Z312" s="426">
        <f>(E312*Z313)/12</f>
        <v>0</v>
      </c>
      <c r="AA312" s="426">
        <f>(E312*AA313)/12</f>
        <v>0</v>
      </c>
      <c r="AB312" s="426">
        <f>(E312*AB313)/12</f>
        <v>0</v>
      </c>
      <c r="AC312" s="426">
        <f>(E312*AC313)/12</f>
        <v>0</v>
      </c>
      <c r="AD312" s="426">
        <f>(E312*AD313)/12</f>
        <v>0</v>
      </c>
      <c r="AE312" s="427">
        <f>SUM(S312:AD312)</f>
        <v>0</v>
      </c>
      <c r="AF312" s="428"/>
      <c r="AG312" s="415"/>
      <c r="AH312" s="429" t="s">
        <v>226</v>
      </c>
      <c r="AI312" s="426">
        <f>(E312*AI313)/12</f>
        <v>0</v>
      </c>
      <c r="AJ312" s="426">
        <f>(E312*AJ313)/12</f>
        <v>0</v>
      </c>
      <c r="AK312" s="426">
        <f>(E312*AK313)/12</f>
        <v>0</v>
      </c>
      <c r="AL312" s="426">
        <f>(E312*AL313)/12</f>
        <v>0</v>
      </c>
      <c r="AM312" s="426">
        <f>(E312*AM313)/12</f>
        <v>0</v>
      </c>
      <c r="AN312" s="426">
        <f>(E312*AN313)/12</f>
        <v>0</v>
      </c>
      <c r="AO312" s="426">
        <f>(E312*AO313)/12</f>
        <v>0</v>
      </c>
      <c r="AP312" s="426">
        <f>(E312*AP313)/12</f>
        <v>0</v>
      </c>
      <c r="AQ312" s="426">
        <f>(E312*AQ313)/12</f>
        <v>0</v>
      </c>
      <c r="AR312" s="426">
        <f>(E312*AR313)/12</f>
        <v>0</v>
      </c>
      <c r="AS312" s="426">
        <f>(E312*AS313)/12</f>
        <v>0</v>
      </c>
      <c r="AT312" s="426">
        <f>(E312*AT313)/12</f>
        <v>0</v>
      </c>
      <c r="AU312" s="427">
        <f>SUM(AI312:AT312)</f>
        <v>0</v>
      </c>
      <c r="AV312" s="430"/>
    </row>
    <row r="313" spans="1:48" s="9" customFormat="1" x14ac:dyDescent="0.2">
      <c r="A313" s="18"/>
      <c r="B313" s="83" t="s">
        <v>269</v>
      </c>
      <c r="C313" s="415"/>
      <c r="D313" s="84"/>
      <c r="E313" s="741"/>
      <c r="F313" s="85"/>
      <c r="G313" s="103"/>
      <c r="H313" s="104"/>
      <c r="I313" s="105"/>
      <c r="J313" s="103"/>
      <c r="K313" s="104"/>
      <c r="L313" s="105"/>
      <c r="M313" s="106"/>
      <c r="N313" s="90"/>
      <c r="O313" s="90"/>
      <c r="P313" s="421"/>
      <c r="Q313" s="451"/>
      <c r="R313" s="91" t="s">
        <v>209</v>
      </c>
      <c r="S313" s="92">
        <f>+M312</f>
        <v>0</v>
      </c>
      <c r="T313" s="93">
        <f>S313</f>
        <v>0</v>
      </c>
      <c r="U313" s="93">
        <f t="shared" ref="U313:AD313" si="68">+T313</f>
        <v>0</v>
      </c>
      <c r="V313" s="93">
        <f t="shared" si="68"/>
        <v>0</v>
      </c>
      <c r="W313" s="93">
        <f t="shared" si="68"/>
        <v>0</v>
      </c>
      <c r="X313" s="93">
        <f t="shared" si="68"/>
        <v>0</v>
      </c>
      <c r="Y313" s="93">
        <f t="shared" si="68"/>
        <v>0</v>
      </c>
      <c r="Z313" s="93">
        <f t="shared" si="68"/>
        <v>0</v>
      </c>
      <c r="AA313" s="93">
        <f t="shared" si="68"/>
        <v>0</v>
      </c>
      <c r="AB313" s="93">
        <f t="shared" si="68"/>
        <v>0</v>
      </c>
      <c r="AC313" s="93">
        <f t="shared" si="68"/>
        <v>0</v>
      </c>
      <c r="AD313" s="93">
        <f t="shared" si="68"/>
        <v>0</v>
      </c>
      <c r="AE313" s="94"/>
      <c r="AF313" s="95"/>
      <c r="AG313" s="82"/>
      <c r="AH313" s="96" t="s">
        <v>209</v>
      </c>
      <c r="AI313" s="97">
        <f>+Q312</f>
        <v>0</v>
      </c>
      <c r="AJ313" s="93">
        <f>AI313</f>
        <v>0</v>
      </c>
      <c r="AK313" s="93">
        <f t="shared" ref="AK313:AT313" si="69">+AJ313</f>
        <v>0</v>
      </c>
      <c r="AL313" s="93">
        <f t="shared" si="69"/>
        <v>0</v>
      </c>
      <c r="AM313" s="93">
        <f t="shared" si="69"/>
        <v>0</v>
      </c>
      <c r="AN313" s="93">
        <f t="shared" si="69"/>
        <v>0</v>
      </c>
      <c r="AO313" s="93">
        <f t="shared" si="69"/>
        <v>0</v>
      </c>
      <c r="AP313" s="93">
        <f t="shared" si="69"/>
        <v>0</v>
      </c>
      <c r="AQ313" s="93">
        <f t="shared" si="69"/>
        <v>0</v>
      </c>
      <c r="AR313" s="93">
        <f t="shared" si="69"/>
        <v>0</v>
      </c>
      <c r="AS313" s="93">
        <f t="shared" si="69"/>
        <v>0</v>
      </c>
      <c r="AT313" s="93">
        <f t="shared" si="69"/>
        <v>0</v>
      </c>
      <c r="AU313" s="94"/>
      <c r="AV313" s="98"/>
    </row>
    <row r="314" spans="1:48" s="9" customFormat="1" x14ac:dyDescent="0.2">
      <c r="A314" s="18"/>
      <c r="B314" s="99"/>
      <c r="C314" s="415"/>
      <c r="D314" s="84"/>
      <c r="E314" s="741"/>
      <c r="F314" s="85"/>
      <c r="G314" s="103"/>
      <c r="H314" s="104"/>
      <c r="I314" s="105"/>
      <c r="J314" s="103"/>
      <c r="K314" s="104"/>
      <c r="L314" s="105"/>
      <c r="M314" s="106"/>
      <c r="N314" s="90"/>
      <c r="O314" s="90"/>
      <c r="P314" s="421"/>
      <c r="Q314" s="451"/>
      <c r="R314" s="431"/>
      <c r="S314" s="432"/>
      <c r="T314" s="433"/>
      <c r="U314" s="433"/>
      <c r="V314" s="433"/>
      <c r="W314" s="433"/>
      <c r="X314" s="433"/>
      <c r="Y314" s="433"/>
      <c r="Z314" s="433"/>
      <c r="AA314" s="433"/>
      <c r="AB314" s="433"/>
      <c r="AC314" s="433"/>
      <c r="AD314" s="433"/>
      <c r="AE314" s="434"/>
      <c r="AF314" s="435"/>
      <c r="AG314" s="415"/>
      <c r="AH314" s="436"/>
      <c r="AI314" s="432"/>
      <c r="AJ314" s="433"/>
      <c r="AK314" s="433"/>
      <c r="AL314" s="433"/>
      <c r="AM314" s="433"/>
      <c r="AN314" s="433"/>
      <c r="AO314" s="433"/>
      <c r="AP314" s="433"/>
      <c r="AQ314" s="433"/>
      <c r="AR314" s="433"/>
      <c r="AS314" s="433"/>
      <c r="AT314" s="433"/>
      <c r="AU314" s="434"/>
      <c r="AV314" s="437"/>
    </row>
    <row r="315" spans="1:48" s="9" customFormat="1" hidden="1" x14ac:dyDescent="0.2">
      <c r="A315" s="18"/>
      <c r="B315" s="99"/>
      <c r="C315" s="415"/>
      <c r="D315" s="84"/>
      <c r="E315" s="741"/>
      <c r="F315" s="85"/>
      <c r="G315" s="135"/>
      <c r="H315" s="82"/>
      <c r="I315" s="136"/>
      <c r="J315" s="135"/>
      <c r="K315" s="82"/>
      <c r="L315" s="136"/>
      <c r="M315" s="137"/>
      <c r="N315" s="90"/>
      <c r="O315" s="90"/>
      <c r="P315" s="422"/>
      <c r="Q315" s="451"/>
      <c r="R315" s="438"/>
      <c r="S315" s="439"/>
      <c r="T315" s="440"/>
      <c r="U315" s="440"/>
      <c r="V315" s="440"/>
      <c r="W315" s="440"/>
      <c r="X315" s="440"/>
      <c r="Y315" s="440"/>
      <c r="Z315" s="440"/>
      <c r="AA315" s="440"/>
      <c r="AB315" s="440"/>
      <c r="AC315" s="440"/>
      <c r="AD315" s="440"/>
      <c r="AE315" s="439"/>
      <c r="AF315" s="441"/>
      <c r="AG315" s="416"/>
      <c r="AH315" s="442"/>
      <c r="AI315" s="439"/>
      <c r="AJ315" s="440"/>
      <c r="AK315" s="440"/>
      <c r="AL315" s="440"/>
      <c r="AM315" s="440"/>
      <c r="AN315" s="440"/>
      <c r="AO315" s="440"/>
      <c r="AP315" s="440"/>
      <c r="AQ315" s="440"/>
      <c r="AR315" s="440"/>
      <c r="AS315" s="440"/>
      <c r="AT315" s="440"/>
      <c r="AU315" s="439"/>
      <c r="AV315" s="443"/>
    </row>
    <row r="316" spans="1:48" s="9" customFormat="1" ht="13.5" hidden="1" thickBot="1" x14ac:dyDescent="0.25">
      <c r="A316" s="18"/>
      <c r="B316" s="108"/>
      <c r="C316" s="417"/>
      <c r="D316" s="109"/>
      <c r="E316" s="743"/>
      <c r="F316" s="110"/>
      <c r="G316" s="111"/>
      <c r="H316" s="112"/>
      <c r="I316" s="113"/>
      <c r="J316" s="111"/>
      <c r="K316" s="112"/>
      <c r="L316" s="113"/>
      <c r="M316" s="114"/>
      <c r="N316" s="115"/>
      <c r="O316" s="115"/>
      <c r="P316" s="423"/>
      <c r="Q316" s="452"/>
      <c r="R316" s="444"/>
      <c r="S316" s="445"/>
      <c r="T316" s="446"/>
      <c r="U316" s="446"/>
      <c r="V316" s="446"/>
      <c r="W316" s="446"/>
      <c r="X316" s="446"/>
      <c r="Y316" s="446"/>
      <c r="Z316" s="446"/>
      <c r="AA316" s="446"/>
      <c r="AB316" s="446"/>
      <c r="AC316" s="446"/>
      <c r="AD316" s="446"/>
      <c r="AE316" s="447"/>
      <c r="AF316" s="448"/>
      <c r="AG316" s="415"/>
      <c r="AH316" s="449"/>
      <c r="AI316" s="445"/>
      <c r="AJ316" s="446"/>
      <c r="AK316" s="446"/>
      <c r="AL316" s="446"/>
      <c r="AM316" s="446"/>
      <c r="AN316" s="446"/>
      <c r="AO316" s="446"/>
      <c r="AP316" s="446"/>
      <c r="AQ316" s="446"/>
      <c r="AR316" s="446"/>
      <c r="AS316" s="446"/>
      <c r="AT316" s="446"/>
      <c r="AU316" s="447"/>
      <c r="AV316" s="450"/>
    </row>
    <row r="317" spans="1:48" s="9" customFormat="1" ht="13.5" hidden="1" thickBot="1" x14ac:dyDescent="0.25">
      <c r="A317" s="18"/>
      <c r="B317" s="133"/>
      <c r="C317" s="415"/>
      <c r="D317" s="118"/>
      <c r="E317" s="744"/>
      <c r="F317" s="120"/>
      <c r="G317" s="121"/>
      <c r="H317" s="117"/>
      <c r="I317" s="122"/>
      <c r="J317" s="121"/>
      <c r="K317" s="117"/>
      <c r="L317" s="122"/>
      <c r="M317" s="123"/>
      <c r="N317" s="124"/>
      <c r="O317" s="124"/>
      <c r="P317" s="123"/>
      <c r="Q317" s="125"/>
      <c r="R317" s="126"/>
      <c r="S317" s="127"/>
      <c r="T317" s="128"/>
      <c r="U317" s="128"/>
      <c r="V317" s="128"/>
      <c r="W317" s="128"/>
      <c r="X317" s="128"/>
      <c r="Y317" s="128"/>
      <c r="Z317" s="128"/>
      <c r="AA317" s="128"/>
      <c r="AB317" s="128"/>
      <c r="AC317" s="128"/>
      <c r="AD317" s="128"/>
      <c r="AE317" s="129"/>
      <c r="AF317" s="134"/>
      <c r="AG317" s="82"/>
      <c r="AH317" s="131"/>
      <c r="AI317" s="127"/>
      <c r="AJ317" s="128"/>
      <c r="AK317" s="128"/>
      <c r="AL317" s="128"/>
      <c r="AM317" s="128"/>
      <c r="AN317" s="128"/>
      <c r="AO317" s="128"/>
      <c r="AP317" s="128"/>
      <c r="AQ317" s="128"/>
      <c r="AR317" s="128"/>
      <c r="AS317" s="128"/>
      <c r="AT317" s="128"/>
      <c r="AU317" s="129"/>
      <c r="AV317" s="130"/>
    </row>
    <row r="318" spans="1:48" s="9" customFormat="1" ht="13.5" hidden="1" thickBot="1" x14ac:dyDescent="0.25">
      <c r="A318" s="18"/>
      <c r="B318" s="236">
        <v>35</v>
      </c>
      <c r="C318" s="419"/>
      <c r="D318" s="260" t="s">
        <v>20</v>
      </c>
      <c r="E318" s="745">
        <v>0</v>
      </c>
      <c r="F318" s="259">
        <v>0</v>
      </c>
      <c r="G318" s="250">
        <v>0</v>
      </c>
      <c r="H318" s="251">
        <v>0</v>
      </c>
      <c r="I318" s="252">
        <v>0</v>
      </c>
      <c r="J318" s="250">
        <v>0</v>
      </c>
      <c r="K318" s="251">
        <v>0</v>
      </c>
      <c r="L318" s="251">
        <v>0</v>
      </c>
      <c r="M318" s="258">
        <v>0</v>
      </c>
      <c r="N318" s="257">
        <v>0</v>
      </c>
      <c r="O318" s="255">
        <v>0</v>
      </c>
      <c r="P318" s="424">
        <f>SUM(M318:O318)</f>
        <v>0</v>
      </c>
      <c r="Q318" s="256">
        <v>0</v>
      </c>
      <c r="R318" s="425" t="s">
        <v>226</v>
      </c>
      <c r="S318" s="426">
        <f>(E318*S319)/12</f>
        <v>0</v>
      </c>
      <c r="T318" s="426">
        <f>(E318*T319)/12</f>
        <v>0</v>
      </c>
      <c r="U318" s="426">
        <f>(E318*U319)/12</f>
        <v>0</v>
      </c>
      <c r="V318" s="426">
        <f>(E318*V319)/12</f>
        <v>0</v>
      </c>
      <c r="W318" s="426">
        <f>(E318*W319)/12</f>
        <v>0</v>
      </c>
      <c r="X318" s="426">
        <f>(E318*X319)/12</f>
        <v>0</v>
      </c>
      <c r="Y318" s="426">
        <f>(E318*Y319)/12</f>
        <v>0</v>
      </c>
      <c r="Z318" s="426">
        <f>(E318*Z319)/12</f>
        <v>0</v>
      </c>
      <c r="AA318" s="426">
        <f>(E318*AA319)/12</f>
        <v>0</v>
      </c>
      <c r="AB318" s="426">
        <f>(E318*AB319)/12</f>
        <v>0</v>
      </c>
      <c r="AC318" s="426">
        <f>(E318*AC319)/12</f>
        <v>0</v>
      </c>
      <c r="AD318" s="426">
        <f>(E318*AD319)/12</f>
        <v>0</v>
      </c>
      <c r="AE318" s="427">
        <f>SUM(S318:AD318)</f>
        <v>0</v>
      </c>
      <c r="AF318" s="428"/>
      <c r="AG318" s="415"/>
      <c r="AH318" s="429" t="s">
        <v>226</v>
      </c>
      <c r="AI318" s="426">
        <f>(E318*AI319)/12</f>
        <v>0</v>
      </c>
      <c r="AJ318" s="426">
        <f>(E318*AJ319)/12</f>
        <v>0</v>
      </c>
      <c r="AK318" s="426">
        <f>(E318*AK319)/12</f>
        <v>0</v>
      </c>
      <c r="AL318" s="426">
        <f>(E318*AL319)/12</f>
        <v>0</v>
      </c>
      <c r="AM318" s="426">
        <f>(E318*AM319)/12</f>
        <v>0</v>
      </c>
      <c r="AN318" s="426">
        <f>(E318*AN319)/12</f>
        <v>0</v>
      </c>
      <c r="AO318" s="426">
        <f>(E318*AO319)/12</f>
        <v>0</v>
      </c>
      <c r="AP318" s="426">
        <f>(E318*AP319)/12</f>
        <v>0</v>
      </c>
      <c r="AQ318" s="426">
        <f>(E318*AQ319)/12</f>
        <v>0</v>
      </c>
      <c r="AR318" s="426">
        <f>(E318*AR319)/12</f>
        <v>0</v>
      </c>
      <c r="AS318" s="426">
        <f>(E318*AS319)/12</f>
        <v>0</v>
      </c>
      <c r="AT318" s="426">
        <f>(E318*AT319)/12</f>
        <v>0</v>
      </c>
      <c r="AU318" s="427">
        <f>SUM(AI318:AT318)</f>
        <v>0</v>
      </c>
      <c r="AV318" s="430"/>
    </row>
    <row r="319" spans="1:48" s="9" customFormat="1" hidden="1" x14ac:dyDescent="0.2">
      <c r="A319" s="18"/>
      <c r="B319" s="83" t="s">
        <v>269</v>
      </c>
      <c r="C319" s="415"/>
      <c r="D319" s="84"/>
      <c r="E319" s="741"/>
      <c r="F319" s="85"/>
      <c r="G319" s="103"/>
      <c r="H319" s="104"/>
      <c r="I319" s="105"/>
      <c r="J319" s="103"/>
      <c r="K319" s="104"/>
      <c r="L319" s="105"/>
      <c r="M319" s="106"/>
      <c r="N319" s="90"/>
      <c r="O319" s="90"/>
      <c r="P319" s="421"/>
      <c r="Q319" s="451"/>
      <c r="R319" s="91" t="s">
        <v>209</v>
      </c>
      <c r="S319" s="92">
        <f>+M318</f>
        <v>0</v>
      </c>
      <c r="T319" s="93">
        <f>S319</f>
        <v>0</v>
      </c>
      <c r="U319" s="93">
        <f t="shared" ref="U319:AD319" si="70">+T319</f>
        <v>0</v>
      </c>
      <c r="V319" s="93">
        <f t="shared" si="70"/>
        <v>0</v>
      </c>
      <c r="W319" s="93">
        <f t="shared" si="70"/>
        <v>0</v>
      </c>
      <c r="X319" s="93">
        <f t="shared" si="70"/>
        <v>0</v>
      </c>
      <c r="Y319" s="93">
        <f t="shared" si="70"/>
        <v>0</v>
      </c>
      <c r="Z319" s="93">
        <f t="shared" si="70"/>
        <v>0</v>
      </c>
      <c r="AA319" s="93">
        <f t="shared" si="70"/>
        <v>0</v>
      </c>
      <c r="AB319" s="93">
        <f t="shared" si="70"/>
        <v>0</v>
      </c>
      <c r="AC319" s="93">
        <f t="shared" si="70"/>
        <v>0</v>
      </c>
      <c r="AD319" s="93">
        <f t="shared" si="70"/>
        <v>0</v>
      </c>
      <c r="AE319" s="94"/>
      <c r="AF319" s="95"/>
      <c r="AG319" s="82"/>
      <c r="AH319" s="96" t="s">
        <v>209</v>
      </c>
      <c r="AI319" s="97">
        <f>+Q318</f>
        <v>0</v>
      </c>
      <c r="AJ319" s="93">
        <f>AI319</f>
        <v>0</v>
      </c>
      <c r="AK319" s="93">
        <f t="shared" ref="AK319:AT319" si="71">+AJ319</f>
        <v>0</v>
      </c>
      <c r="AL319" s="93">
        <f t="shared" si="71"/>
        <v>0</v>
      </c>
      <c r="AM319" s="93">
        <f t="shared" si="71"/>
        <v>0</v>
      </c>
      <c r="AN319" s="93">
        <f t="shared" si="71"/>
        <v>0</v>
      </c>
      <c r="AO319" s="93">
        <f t="shared" si="71"/>
        <v>0</v>
      </c>
      <c r="AP319" s="93">
        <f t="shared" si="71"/>
        <v>0</v>
      </c>
      <c r="AQ319" s="93">
        <f t="shared" si="71"/>
        <v>0</v>
      </c>
      <c r="AR319" s="93">
        <f t="shared" si="71"/>
        <v>0</v>
      </c>
      <c r="AS319" s="93">
        <f t="shared" si="71"/>
        <v>0</v>
      </c>
      <c r="AT319" s="93">
        <f t="shared" si="71"/>
        <v>0</v>
      </c>
      <c r="AU319" s="94"/>
      <c r="AV319" s="98"/>
    </row>
    <row r="320" spans="1:48" s="9" customFormat="1" hidden="1" x14ac:dyDescent="0.2">
      <c r="A320" s="18"/>
      <c r="B320" s="99"/>
      <c r="C320" s="415"/>
      <c r="D320" s="84"/>
      <c r="E320" s="741"/>
      <c r="F320" s="85"/>
      <c r="G320" s="103"/>
      <c r="H320" s="104"/>
      <c r="I320" s="105"/>
      <c r="J320" s="103"/>
      <c r="K320" s="104"/>
      <c r="L320" s="105"/>
      <c r="M320" s="106"/>
      <c r="N320" s="90"/>
      <c r="O320" s="90"/>
      <c r="P320" s="421"/>
      <c r="Q320" s="451"/>
      <c r="R320" s="431"/>
      <c r="S320" s="432"/>
      <c r="T320" s="433"/>
      <c r="U320" s="433"/>
      <c r="V320" s="433"/>
      <c r="W320" s="433"/>
      <c r="X320" s="433"/>
      <c r="Y320" s="433"/>
      <c r="Z320" s="433"/>
      <c r="AA320" s="433"/>
      <c r="AB320" s="433"/>
      <c r="AC320" s="433"/>
      <c r="AD320" s="433"/>
      <c r="AE320" s="434"/>
      <c r="AF320" s="435"/>
      <c r="AG320" s="415"/>
      <c r="AH320" s="436"/>
      <c r="AI320" s="432"/>
      <c r="AJ320" s="433"/>
      <c r="AK320" s="433"/>
      <c r="AL320" s="433"/>
      <c r="AM320" s="433"/>
      <c r="AN320" s="433"/>
      <c r="AO320" s="433"/>
      <c r="AP320" s="433"/>
      <c r="AQ320" s="433"/>
      <c r="AR320" s="433"/>
      <c r="AS320" s="433"/>
      <c r="AT320" s="433"/>
      <c r="AU320" s="434"/>
      <c r="AV320" s="437"/>
    </row>
    <row r="321" spans="1:48" s="9" customFormat="1" hidden="1" x14ac:dyDescent="0.2">
      <c r="A321" s="18"/>
      <c r="B321" s="99"/>
      <c r="C321" s="415"/>
      <c r="D321" s="84"/>
      <c r="E321" s="741"/>
      <c r="F321" s="85"/>
      <c r="G321" s="135"/>
      <c r="H321" s="82"/>
      <c r="I321" s="136"/>
      <c r="J321" s="135"/>
      <c r="K321" s="82"/>
      <c r="L321" s="136"/>
      <c r="M321" s="137"/>
      <c r="N321" s="90"/>
      <c r="O321" s="90"/>
      <c r="P321" s="422"/>
      <c r="Q321" s="451"/>
      <c r="R321" s="438"/>
      <c r="S321" s="439"/>
      <c r="T321" s="440"/>
      <c r="U321" s="440"/>
      <c r="V321" s="440"/>
      <c r="W321" s="440"/>
      <c r="X321" s="440"/>
      <c r="Y321" s="440"/>
      <c r="Z321" s="440"/>
      <c r="AA321" s="440"/>
      <c r="AB321" s="440"/>
      <c r="AC321" s="440"/>
      <c r="AD321" s="440"/>
      <c r="AE321" s="439"/>
      <c r="AF321" s="441"/>
      <c r="AG321" s="416"/>
      <c r="AH321" s="442"/>
      <c r="AI321" s="439"/>
      <c r="AJ321" s="440"/>
      <c r="AK321" s="440"/>
      <c r="AL321" s="440"/>
      <c r="AM321" s="440"/>
      <c r="AN321" s="440"/>
      <c r="AO321" s="440"/>
      <c r="AP321" s="440"/>
      <c r="AQ321" s="440"/>
      <c r="AR321" s="440"/>
      <c r="AS321" s="440"/>
      <c r="AT321" s="440"/>
      <c r="AU321" s="439"/>
      <c r="AV321" s="443"/>
    </row>
    <row r="322" spans="1:48" s="9" customFormat="1" ht="13.5" hidden="1" thickBot="1" x14ac:dyDescent="0.25">
      <c r="A322" s="18"/>
      <c r="B322" s="108"/>
      <c r="C322" s="417"/>
      <c r="D322" s="109"/>
      <c r="E322" s="743"/>
      <c r="F322" s="110"/>
      <c r="G322" s="111"/>
      <c r="H322" s="112"/>
      <c r="I322" s="113"/>
      <c r="J322" s="111"/>
      <c r="K322" s="112"/>
      <c r="L322" s="113"/>
      <c r="M322" s="114"/>
      <c r="N322" s="115"/>
      <c r="O322" s="115"/>
      <c r="P322" s="423"/>
      <c r="Q322" s="452"/>
      <c r="R322" s="444"/>
      <c r="S322" s="445"/>
      <c r="T322" s="446"/>
      <c r="U322" s="446"/>
      <c r="V322" s="446"/>
      <c r="W322" s="446"/>
      <c r="X322" s="446"/>
      <c r="Y322" s="446"/>
      <c r="Z322" s="446"/>
      <c r="AA322" s="446"/>
      <c r="AB322" s="446"/>
      <c r="AC322" s="446"/>
      <c r="AD322" s="446"/>
      <c r="AE322" s="447"/>
      <c r="AF322" s="448"/>
      <c r="AG322" s="415"/>
      <c r="AH322" s="449"/>
      <c r="AI322" s="445"/>
      <c r="AJ322" s="446"/>
      <c r="AK322" s="446"/>
      <c r="AL322" s="446"/>
      <c r="AM322" s="446"/>
      <c r="AN322" s="446"/>
      <c r="AO322" s="446"/>
      <c r="AP322" s="446"/>
      <c r="AQ322" s="446"/>
      <c r="AR322" s="446"/>
      <c r="AS322" s="446"/>
      <c r="AT322" s="446"/>
      <c r="AU322" s="447"/>
      <c r="AV322" s="450"/>
    </row>
    <row r="323" spans="1:48" s="9" customFormat="1" ht="13.5" hidden="1" thickBot="1" x14ac:dyDescent="0.25">
      <c r="A323" s="18"/>
      <c r="B323" s="133"/>
      <c r="C323" s="415"/>
      <c r="D323" s="118"/>
      <c r="E323" s="744"/>
      <c r="F323" s="120"/>
      <c r="G323" s="121"/>
      <c r="H323" s="117"/>
      <c r="I323" s="122"/>
      <c r="J323" s="121"/>
      <c r="K323" s="117"/>
      <c r="L323" s="122"/>
      <c r="M323" s="123"/>
      <c r="N323" s="124"/>
      <c r="O323" s="124"/>
      <c r="P323" s="123"/>
      <c r="Q323" s="125"/>
      <c r="R323" s="126"/>
      <c r="S323" s="127"/>
      <c r="T323" s="128"/>
      <c r="U323" s="128"/>
      <c r="V323" s="128"/>
      <c r="W323" s="128"/>
      <c r="X323" s="128"/>
      <c r="Y323" s="128"/>
      <c r="Z323" s="128"/>
      <c r="AA323" s="128"/>
      <c r="AB323" s="128"/>
      <c r="AC323" s="128"/>
      <c r="AD323" s="128"/>
      <c r="AE323" s="129"/>
      <c r="AF323" s="134"/>
      <c r="AG323" s="82"/>
      <c r="AH323" s="131"/>
      <c r="AI323" s="127"/>
      <c r="AJ323" s="128"/>
      <c r="AK323" s="128"/>
      <c r="AL323" s="128"/>
      <c r="AM323" s="128"/>
      <c r="AN323" s="128"/>
      <c r="AO323" s="128"/>
      <c r="AP323" s="128"/>
      <c r="AQ323" s="128"/>
      <c r="AR323" s="128"/>
      <c r="AS323" s="128"/>
      <c r="AT323" s="128"/>
      <c r="AU323" s="129"/>
      <c r="AV323" s="130"/>
    </row>
    <row r="324" spans="1:48" s="9" customFormat="1" ht="13.5" hidden="1" thickBot="1" x14ac:dyDescent="0.25">
      <c r="A324" s="18"/>
      <c r="B324" s="236">
        <v>36</v>
      </c>
      <c r="C324" s="419"/>
      <c r="D324" s="260" t="s">
        <v>20</v>
      </c>
      <c r="E324" s="745">
        <v>0</v>
      </c>
      <c r="F324" s="259">
        <v>0</v>
      </c>
      <c r="G324" s="250">
        <v>0</v>
      </c>
      <c r="H324" s="251">
        <v>0</v>
      </c>
      <c r="I324" s="252">
        <v>0</v>
      </c>
      <c r="J324" s="250">
        <v>0</v>
      </c>
      <c r="K324" s="251">
        <v>0</v>
      </c>
      <c r="L324" s="251">
        <v>0</v>
      </c>
      <c r="M324" s="258">
        <v>0</v>
      </c>
      <c r="N324" s="257">
        <v>0</v>
      </c>
      <c r="O324" s="255">
        <v>0</v>
      </c>
      <c r="P324" s="424">
        <f>SUM(M324:O324)</f>
        <v>0</v>
      </c>
      <c r="Q324" s="256">
        <v>0</v>
      </c>
      <c r="R324" s="425" t="s">
        <v>226</v>
      </c>
      <c r="S324" s="426">
        <f>(E324*S325)/12</f>
        <v>0</v>
      </c>
      <c r="T324" s="426">
        <f>(E324*T325)/12</f>
        <v>0</v>
      </c>
      <c r="U324" s="426">
        <f>(E324*U325)/12</f>
        <v>0</v>
      </c>
      <c r="V324" s="426">
        <f>(E324*V325)/12</f>
        <v>0</v>
      </c>
      <c r="W324" s="426">
        <f>(E324*W325)/12</f>
        <v>0</v>
      </c>
      <c r="X324" s="426">
        <f>(E324*X325)/12</f>
        <v>0</v>
      </c>
      <c r="Y324" s="426">
        <f>(E324*Y325)/12</f>
        <v>0</v>
      </c>
      <c r="Z324" s="426">
        <f>(E324*Z325)/12</f>
        <v>0</v>
      </c>
      <c r="AA324" s="426">
        <f>(E324*AA325)/12</f>
        <v>0</v>
      </c>
      <c r="AB324" s="426">
        <f>(E324*AB325)/12</f>
        <v>0</v>
      </c>
      <c r="AC324" s="426">
        <f>(E324*AC325)/12</f>
        <v>0</v>
      </c>
      <c r="AD324" s="426">
        <f>(E324*AD325)/12</f>
        <v>0</v>
      </c>
      <c r="AE324" s="427">
        <f>SUM(S324:AD324)</f>
        <v>0</v>
      </c>
      <c r="AF324" s="428"/>
      <c r="AG324" s="415"/>
      <c r="AH324" s="429" t="s">
        <v>226</v>
      </c>
      <c r="AI324" s="426">
        <f>(E324*AI325)/12</f>
        <v>0</v>
      </c>
      <c r="AJ324" s="426">
        <f>(E324*AJ325)/12</f>
        <v>0</v>
      </c>
      <c r="AK324" s="426">
        <f>(E324*AK325)/12</f>
        <v>0</v>
      </c>
      <c r="AL324" s="426">
        <f>(E324*AL325)/12</f>
        <v>0</v>
      </c>
      <c r="AM324" s="426">
        <f>(E324*AM325)/12</f>
        <v>0</v>
      </c>
      <c r="AN324" s="426">
        <f>(E324*AN325)/12</f>
        <v>0</v>
      </c>
      <c r="AO324" s="426">
        <f>(E324*AO325)/12</f>
        <v>0</v>
      </c>
      <c r="AP324" s="426">
        <f>(E324*AP325)/12</f>
        <v>0</v>
      </c>
      <c r="AQ324" s="426">
        <f>(E324*AQ325)/12</f>
        <v>0</v>
      </c>
      <c r="AR324" s="426">
        <f>(E324*AR325)/12</f>
        <v>0</v>
      </c>
      <c r="AS324" s="426">
        <f>(E324*AS325)/12</f>
        <v>0</v>
      </c>
      <c r="AT324" s="426">
        <f>(E324*AT325)/12</f>
        <v>0</v>
      </c>
      <c r="AU324" s="427">
        <f>SUM(AI324:AT324)</f>
        <v>0</v>
      </c>
      <c r="AV324" s="430"/>
    </row>
    <row r="325" spans="1:48" s="9" customFormat="1" hidden="1" x14ac:dyDescent="0.2">
      <c r="A325" s="18"/>
      <c r="B325" s="83" t="s">
        <v>269</v>
      </c>
      <c r="C325" s="415"/>
      <c r="D325" s="84"/>
      <c r="E325" s="741"/>
      <c r="F325" s="85"/>
      <c r="G325" s="103"/>
      <c r="H325" s="104"/>
      <c r="I325" s="105"/>
      <c r="J325" s="103"/>
      <c r="K325" s="104"/>
      <c r="L325" s="105"/>
      <c r="M325" s="106"/>
      <c r="N325" s="90"/>
      <c r="O325" s="90"/>
      <c r="P325" s="421"/>
      <c r="Q325" s="451"/>
      <c r="R325" s="91" t="s">
        <v>209</v>
      </c>
      <c r="S325" s="92">
        <f>+M324</f>
        <v>0</v>
      </c>
      <c r="T325" s="93">
        <f>S325</f>
        <v>0</v>
      </c>
      <c r="U325" s="93">
        <f t="shared" ref="U325:AD325" si="72">+T325</f>
        <v>0</v>
      </c>
      <c r="V325" s="93">
        <f t="shared" si="72"/>
        <v>0</v>
      </c>
      <c r="W325" s="93">
        <f t="shared" si="72"/>
        <v>0</v>
      </c>
      <c r="X325" s="93">
        <f t="shared" si="72"/>
        <v>0</v>
      </c>
      <c r="Y325" s="93">
        <f t="shared" si="72"/>
        <v>0</v>
      </c>
      <c r="Z325" s="93">
        <f t="shared" si="72"/>
        <v>0</v>
      </c>
      <c r="AA325" s="93">
        <f t="shared" si="72"/>
        <v>0</v>
      </c>
      <c r="AB325" s="93">
        <f t="shared" si="72"/>
        <v>0</v>
      </c>
      <c r="AC325" s="93">
        <f t="shared" si="72"/>
        <v>0</v>
      </c>
      <c r="AD325" s="93">
        <f t="shared" si="72"/>
        <v>0</v>
      </c>
      <c r="AE325" s="94"/>
      <c r="AF325" s="95"/>
      <c r="AG325" s="82"/>
      <c r="AH325" s="96" t="s">
        <v>209</v>
      </c>
      <c r="AI325" s="97">
        <f>+Q324</f>
        <v>0</v>
      </c>
      <c r="AJ325" s="93">
        <f>AI325</f>
        <v>0</v>
      </c>
      <c r="AK325" s="93">
        <f t="shared" ref="AK325:AT325" si="73">+AJ325</f>
        <v>0</v>
      </c>
      <c r="AL325" s="93">
        <f t="shared" si="73"/>
        <v>0</v>
      </c>
      <c r="AM325" s="93">
        <f t="shared" si="73"/>
        <v>0</v>
      </c>
      <c r="AN325" s="93">
        <f t="shared" si="73"/>
        <v>0</v>
      </c>
      <c r="AO325" s="93">
        <f t="shared" si="73"/>
        <v>0</v>
      </c>
      <c r="AP325" s="93">
        <f t="shared" si="73"/>
        <v>0</v>
      </c>
      <c r="AQ325" s="93">
        <f t="shared" si="73"/>
        <v>0</v>
      </c>
      <c r="AR325" s="93">
        <f t="shared" si="73"/>
        <v>0</v>
      </c>
      <c r="AS325" s="93">
        <f t="shared" si="73"/>
        <v>0</v>
      </c>
      <c r="AT325" s="93">
        <f t="shared" si="73"/>
        <v>0</v>
      </c>
      <c r="AU325" s="94"/>
      <c r="AV325" s="98"/>
    </row>
    <row r="326" spans="1:48" s="9" customFormat="1" hidden="1" x14ac:dyDescent="0.2">
      <c r="A326" s="18"/>
      <c r="B326" s="99"/>
      <c r="C326" s="415"/>
      <c r="D326" s="84"/>
      <c r="E326" s="741"/>
      <c r="F326" s="85"/>
      <c r="G326" s="103"/>
      <c r="H326" s="104"/>
      <c r="I326" s="105"/>
      <c r="J326" s="103"/>
      <c r="K326" s="104"/>
      <c r="L326" s="105"/>
      <c r="M326" s="106"/>
      <c r="N326" s="90"/>
      <c r="O326" s="90"/>
      <c r="P326" s="421"/>
      <c r="Q326" s="451"/>
      <c r="R326" s="431"/>
      <c r="S326" s="432"/>
      <c r="T326" s="433"/>
      <c r="U326" s="433"/>
      <c r="V326" s="433"/>
      <c r="W326" s="433"/>
      <c r="X326" s="433"/>
      <c r="Y326" s="433"/>
      <c r="Z326" s="433"/>
      <c r="AA326" s="433"/>
      <c r="AB326" s="433"/>
      <c r="AC326" s="433"/>
      <c r="AD326" s="433"/>
      <c r="AE326" s="434"/>
      <c r="AF326" s="435"/>
      <c r="AG326" s="415"/>
      <c r="AH326" s="436"/>
      <c r="AI326" s="432"/>
      <c r="AJ326" s="433"/>
      <c r="AK326" s="433"/>
      <c r="AL326" s="433"/>
      <c r="AM326" s="433"/>
      <c r="AN326" s="433"/>
      <c r="AO326" s="433"/>
      <c r="AP326" s="433"/>
      <c r="AQ326" s="433"/>
      <c r="AR326" s="433"/>
      <c r="AS326" s="433"/>
      <c r="AT326" s="433"/>
      <c r="AU326" s="434"/>
      <c r="AV326" s="437"/>
    </row>
    <row r="327" spans="1:48" s="9" customFormat="1" hidden="1" x14ac:dyDescent="0.2">
      <c r="A327" s="18"/>
      <c r="B327" s="99"/>
      <c r="C327" s="415"/>
      <c r="D327" s="84"/>
      <c r="E327" s="741"/>
      <c r="F327" s="85"/>
      <c r="G327" s="135"/>
      <c r="H327" s="82"/>
      <c r="I327" s="136"/>
      <c r="J327" s="135"/>
      <c r="K327" s="82"/>
      <c r="L327" s="136"/>
      <c r="M327" s="137"/>
      <c r="N327" s="90"/>
      <c r="O327" s="90"/>
      <c r="P327" s="422"/>
      <c r="Q327" s="451"/>
      <c r="R327" s="438"/>
      <c r="S327" s="439"/>
      <c r="T327" s="440"/>
      <c r="U327" s="440"/>
      <c r="V327" s="440"/>
      <c r="W327" s="440"/>
      <c r="X327" s="440"/>
      <c r="Y327" s="440"/>
      <c r="Z327" s="440"/>
      <c r="AA327" s="440"/>
      <c r="AB327" s="440"/>
      <c r="AC327" s="440"/>
      <c r="AD327" s="440"/>
      <c r="AE327" s="439"/>
      <c r="AF327" s="441"/>
      <c r="AG327" s="416"/>
      <c r="AH327" s="442"/>
      <c r="AI327" s="439"/>
      <c r="AJ327" s="440"/>
      <c r="AK327" s="440"/>
      <c r="AL327" s="440"/>
      <c r="AM327" s="440"/>
      <c r="AN327" s="440"/>
      <c r="AO327" s="440"/>
      <c r="AP327" s="440"/>
      <c r="AQ327" s="440"/>
      <c r="AR327" s="440"/>
      <c r="AS327" s="440"/>
      <c r="AT327" s="440"/>
      <c r="AU327" s="439"/>
      <c r="AV327" s="443"/>
    </row>
    <row r="328" spans="1:48" s="9" customFormat="1" ht="13.5" hidden="1" thickBot="1" x14ac:dyDescent="0.25">
      <c r="A328" s="18"/>
      <c r="B328" s="108"/>
      <c r="C328" s="417"/>
      <c r="D328" s="109"/>
      <c r="E328" s="743"/>
      <c r="F328" s="110"/>
      <c r="G328" s="111"/>
      <c r="H328" s="112"/>
      <c r="I328" s="113"/>
      <c r="J328" s="111"/>
      <c r="K328" s="112"/>
      <c r="L328" s="113"/>
      <c r="M328" s="114"/>
      <c r="N328" s="115"/>
      <c r="O328" s="115"/>
      <c r="P328" s="423"/>
      <c r="Q328" s="452"/>
      <c r="R328" s="444"/>
      <c r="S328" s="445"/>
      <c r="T328" s="446"/>
      <c r="U328" s="446"/>
      <c r="V328" s="446"/>
      <c r="W328" s="446"/>
      <c r="X328" s="446"/>
      <c r="Y328" s="446"/>
      <c r="Z328" s="446"/>
      <c r="AA328" s="446"/>
      <c r="AB328" s="446"/>
      <c r="AC328" s="446"/>
      <c r="AD328" s="446"/>
      <c r="AE328" s="447"/>
      <c r="AF328" s="448"/>
      <c r="AG328" s="415"/>
      <c r="AH328" s="449"/>
      <c r="AI328" s="445"/>
      <c r="AJ328" s="446"/>
      <c r="AK328" s="446"/>
      <c r="AL328" s="446"/>
      <c r="AM328" s="446"/>
      <c r="AN328" s="446"/>
      <c r="AO328" s="446"/>
      <c r="AP328" s="446"/>
      <c r="AQ328" s="446"/>
      <c r="AR328" s="446"/>
      <c r="AS328" s="446"/>
      <c r="AT328" s="446"/>
      <c r="AU328" s="447"/>
      <c r="AV328" s="450"/>
    </row>
    <row r="329" spans="1:48" s="9" customFormat="1" ht="13.5" hidden="1" thickBot="1" x14ac:dyDescent="0.25">
      <c r="A329" s="18"/>
      <c r="B329" s="133"/>
      <c r="C329" s="415"/>
      <c r="D329" s="118"/>
      <c r="E329" s="744"/>
      <c r="F329" s="120"/>
      <c r="G329" s="121"/>
      <c r="H329" s="117"/>
      <c r="I329" s="122"/>
      <c r="J329" s="121"/>
      <c r="K329" s="117"/>
      <c r="L329" s="122"/>
      <c r="M329" s="123"/>
      <c r="N329" s="124"/>
      <c r="O329" s="124"/>
      <c r="P329" s="123"/>
      <c r="Q329" s="125"/>
      <c r="R329" s="126"/>
      <c r="S329" s="127"/>
      <c r="T329" s="128"/>
      <c r="U329" s="128"/>
      <c r="V329" s="128"/>
      <c r="W329" s="128"/>
      <c r="X329" s="128"/>
      <c r="Y329" s="128"/>
      <c r="Z329" s="128"/>
      <c r="AA329" s="128"/>
      <c r="AB329" s="128"/>
      <c r="AC329" s="128"/>
      <c r="AD329" s="128"/>
      <c r="AE329" s="129"/>
      <c r="AF329" s="134"/>
      <c r="AG329" s="82"/>
      <c r="AH329" s="131"/>
      <c r="AI329" s="127"/>
      <c r="AJ329" s="128"/>
      <c r="AK329" s="128"/>
      <c r="AL329" s="128"/>
      <c r="AM329" s="128"/>
      <c r="AN329" s="128"/>
      <c r="AO329" s="128"/>
      <c r="AP329" s="128"/>
      <c r="AQ329" s="128"/>
      <c r="AR329" s="128"/>
      <c r="AS329" s="128"/>
      <c r="AT329" s="128"/>
      <c r="AU329" s="129"/>
      <c r="AV329" s="130"/>
    </row>
    <row r="330" spans="1:48" s="9" customFormat="1" ht="13.5" hidden="1" thickBot="1" x14ac:dyDescent="0.25">
      <c r="A330" s="18"/>
      <c r="B330" s="236">
        <v>37</v>
      </c>
      <c r="C330" s="419"/>
      <c r="D330" s="260" t="s">
        <v>20</v>
      </c>
      <c r="E330" s="745">
        <v>0</v>
      </c>
      <c r="F330" s="259">
        <v>0</v>
      </c>
      <c r="G330" s="250">
        <v>0</v>
      </c>
      <c r="H330" s="251">
        <v>0</v>
      </c>
      <c r="I330" s="252">
        <v>0</v>
      </c>
      <c r="J330" s="250">
        <v>0</v>
      </c>
      <c r="K330" s="251">
        <v>0</v>
      </c>
      <c r="L330" s="251">
        <v>0</v>
      </c>
      <c r="M330" s="258">
        <v>0</v>
      </c>
      <c r="N330" s="257">
        <v>0</v>
      </c>
      <c r="O330" s="255">
        <v>0</v>
      </c>
      <c r="P330" s="424">
        <f>SUM(M330:O330)</f>
        <v>0</v>
      </c>
      <c r="Q330" s="256">
        <v>0</v>
      </c>
      <c r="R330" s="425" t="s">
        <v>226</v>
      </c>
      <c r="S330" s="426">
        <f>(E330*S331)/12</f>
        <v>0</v>
      </c>
      <c r="T330" s="426">
        <f>(E330*T331)/12</f>
        <v>0</v>
      </c>
      <c r="U330" s="426">
        <f>(E330*U331)/12</f>
        <v>0</v>
      </c>
      <c r="V330" s="426">
        <f>(E330*V331)/12</f>
        <v>0</v>
      </c>
      <c r="W330" s="426">
        <f>(E330*W331)/12</f>
        <v>0</v>
      </c>
      <c r="X330" s="426">
        <f>(E330*X331)/12</f>
        <v>0</v>
      </c>
      <c r="Y330" s="426">
        <f>(E330*Y331)/12</f>
        <v>0</v>
      </c>
      <c r="Z330" s="426">
        <f>(E330*Z331)/12</f>
        <v>0</v>
      </c>
      <c r="AA330" s="426">
        <f>(E330*AA331)/12</f>
        <v>0</v>
      </c>
      <c r="AB330" s="426">
        <f>(E330*AB331)/12</f>
        <v>0</v>
      </c>
      <c r="AC330" s="426">
        <f>(E330*AC331)/12</f>
        <v>0</v>
      </c>
      <c r="AD330" s="426">
        <f>(E330*AD331)/12</f>
        <v>0</v>
      </c>
      <c r="AE330" s="427">
        <f>SUM(S330:AD330)</f>
        <v>0</v>
      </c>
      <c r="AF330" s="428"/>
      <c r="AG330" s="415"/>
      <c r="AH330" s="429" t="s">
        <v>226</v>
      </c>
      <c r="AI330" s="426">
        <f>(E330*AI331)/12</f>
        <v>0</v>
      </c>
      <c r="AJ330" s="426">
        <f>(E330*AJ331)/12</f>
        <v>0</v>
      </c>
      <c r="AK330" s="426">
        <f>(E330*AK331)/12</f>
        <v>0</v>
      </c>
      <c r="AL330" s="426">
        <f>(E330*AL331)/12</f>
        <v>0</v>
      </c>
      <c r="AM330" s="426">
        <f>(E330*AM331)/12</f>
        <v>0</v>
      </c>
      <c r="AN330" s="426">
        <f>(E330*AN331)/12</f>
        <v>0</v>
      </c>
      <c r="AO330" s="426">
        <f>(E330*AO331)/12</f>
        <v>0</v>
      </c>
      <c r="AP330" s="426">
        <f>(E330*AP331)/12</f>
        <v>0</v>
      </c>
      <c r="AQ330" s="426">
        <f>(E330*AQ331)/12</f>
        <v>0</v>
      </c>
      <c r="AR330" s="426">
        <f>(E330*AR331)/12</f>
        <v>0</v>
      </c>
      <c r="AS330" s="426">
        <f>(E330*AS331)/12</f>
        <v>0</v>
      </c>
      <c r="AT330" s="426">
        <f>(E330*AT331)/12</f>
        <v>0</v>
      </c>
      <c r="AU330" s="427">
        <f>SUM(AI330:AT330)</f>
        <v>0</v>
      </c>
      <c r="AV330" s="430"/>
    </row>
    <row r="331" spans="1:48" s="9" customFormat="1" hidden="1" x14ac:dyDescent="0.2">
      <c r="A331" s="18"/>
      <c r="B331" s="83" t="s">
        <v>269</v>
      </c>
      <c r="C331" s="415"/>
      <c r="D331" s="84"/>
      <c r="E331" s="741"/>
      <c r="F331" s="85"/>
      <c r="G331" s="103"/>
      <c r="H331" s="104"/>
      <c r="I331" s="105"/>
      <c r="J331" s="103"/>
      <c r="K331" s="104"/>
      <c r="L331" s="105"/>
      <c r="M331" s="106"/>
      <c r="N331" s="90"/>
      <c r="O331" s="90"/>
      <c r="P331" s="421"/>
      <c r="Q331" s="451"/>
      <c r="R331" s="91" t="s">
        <v>209</v>
      </c>
      <c r="S331" s="92">
        <f>+M330</f>
        <v>0</v>
      </c>
      <c r="T331" s="93">
        <f>S331</f>
        <v>0</v>
      </c>
      <c r="U331" s="93">
        <f t="shared" ref="U331:AD331" si="74">+T331</f>
        <v>0</v>
      </c>
      <c r="V331" s="93">
        <f t="shared" si="74"/>
        <v>0</v>
      </c>
      <c r="W331" s="93">
        <f t="shared" si="74"/>
        <v>0</v>
      </c>
      <c r="X331" s="93">
        <f t="shared" si="74"/>
        <v>0</v>
      </c>
      <c r="Y331" s="93">
        <f t="shared" si="74"/>
        <v>0</v>
      </c>
      <c r="Z331" s="93">
        <f t="shared" si="74"/>
        <v>0</v>
      </c>
      <c r="AA331" s="93">
        <f t="shared" si="74"/>
        <v>0</v>
      </c>
      <c r="AB331" s="93">
        <f t="shared" si="74"/>
        <v>0</v>
      </c>
      <c r="AC331" s="93">
        <f t="shared" si="74"/>
        <v>0</v>
      </c>
      <c r="AD331" s="93">
        <f t="shared" si="74"/>
        <v>0</v>
      </c>
      <c r="AE331" s="94"/>
      <c r="AF331" s="95"/>
      <c r="AG331" s="82"/>
      <c r="AH331" s="96" t="s">
        <v>209</v>
      </c>
      <c r="AI331" s="97">
        <f>+Q330</f>
        <v>0</v>
      </c>
      <c r="AJ331" s="93">
        <f>AI331</f>
        <v>0</v>
      </c>
      <c r="AK331" s="93">
        <f t="shared" ref="AK331:AT331" si="75">+AJ331</f>
        <v>0</v>
      </c>
      <c r="AL331" s="93">
        <f t="shared" si="75"/>
        <v>0</v>
      </c>
      <c r="AM331" s="93">
        <f t="shared" si="75"/>
        <v>0</v>
      </c>
      <c r="AN331" s="93">
        <f t="shared" si="75"/>
        <v>0</v>
      </c>
      <c r="AO331" s="93">
        <f t="shared" si="75"/>
        <v>0</v>
      </c>
      <c r="AP331" s="93">
        <f t="shared" si="75"/>
        <v>0</v>
      </c>
      <c r="AQ331" s="93">
        <f t="shared" si="75"/>
        <v>0</v>
      </c>
      <c r="AR331" s="93">
        <f t="shared" si="75"/>
        <v>0</v>
      </c>
      <c r="AS331" s="93">
        <f t="shared" si="75"/>
        <v>0</v>
      </c>
      <c r="AT331" s="93">
        <f t="shared" si="75"/>
        <v>0</v>
      </c>
      <c r="AU331" s="94"/>
      <c r="AV331" s="98"/>
    </row>
    <row r="332" spans="1:48" s="9" customFormat="1" hidden="1" x14ac:dyDescent="0.2">
      <c r="A332" s="18"/>
      <c r="B332" s="149"/>
      <c r="C332" s="415"/>
      <c r="D332" s="84"/>
      <c r="E332" s="741"/>
      <c r="F332" s="85"/>
      <c r="G332" s="103"/>
      <c r="H332" s="104"/>
      <c r="I332" s="105"/>
      <c r="J332" s="103"/>
      <c r="K332" s="104"/>
      <c r="L332" s="105"/>
      <c r="M332" s="106"/>
      <c r="N332" s="90"/>
      <c r="O332" s="90"/>
      <c r="P332" s="421"/>
      <c r="Q332" s="451"/>
      <c r="R332" s="431"/>
      <c r="S332" s="432"/>
      <c r="T332" s="433"/>
      <c r="U332" s="433"/>
      <c r="V332" s="433"/>
      <c r="W332" s="433"/>
      <c r="X332" s="433"/>
      <c r="Y332" s="433"/>
      <c r="Z332" s="433"/>
      <c r="AA332" s="433"/>
      <c r="AB332" s="433"/>
      <c r="AC332" s="433"/>
      <c r="AD332" s="433"/>
      <c r="AE332" s="434"/>
      <c r="AF332" s="435"/>
      <c r="AG332" s="415"/>
      <c r="AH332" s="436"/>
      <c r="AI332" s="432"/>
      <c r="AJ332" s="433"/>
      <c r="AK332" s="433"/>
      <c r="AL332" s="433"/>
      <c r="AM332" s="433"/>
      <c r="AN332" s="433"/>
      <c r="AO332" s="433"/>
      <c r="AP332" s="433"/>
      <c r="AQ332" s="433"/>
      <c r="AR332" s="433"/>
      <c r="AS332" s="433"/>
      <c r="AT332" s="433"/>
      <c r="AU332" s="434"/>
      <c r="AV332" s="437"/>
    </row>
    <row r="333" spans="1:48" s="9" customFormat="1" hidden="1" x14ac:dyDescent="0.2">
      <c r="A333" s="18"/>
      <c r="B333" s="149"/>
      <c r="C333" s="415"/>
      <c r="D333" s="84"/>
      <c r="E333" s="741"/>
      <c r="F333" s="85"/>
      <c r="G333" s="135"/>
      <c r="H333" s="82"/>
      <c r="I333" s="136"/>
      <c r="J333" s="135"/>
      <c r="K333" s="82"/>
      <c r="L333" s="136"/>
      <c r="M333" s="137"/>
      <c r="N333" s="90"/>
      <c r="O333" s="90"/>
      <c r="P333" s="422"/>
      <c r="Q333" s="451"/>
      <c r="R333" s="438"/>
      <c r="S333" s="439"/>
      <c r="T333" s="440"/>
      <c r="U333" s="440"/>
      <c r="V333" s="440"/>
      <c r="W333" s="440"/>
      <c r="X333" s="440"/>
      <c r="Y333" s="440"/>
      <c r="Z333" s="440"/>
      <c r="AA333" s="440"/>
      <c r="AB333" s="440"/>
      <c r="AC333" s="440"/>
      <c r="AD333" s="440"/>
      <c r="AE333" s="439"/>
      <c r="AF333" s="441"/>
      <c r="AG333" s="416"/>
      <c r="AH333" s="442"/>
      <c r="AI333" s="439"/>
      <c r="AJ333" s="440"/>
      <c r="AK333" s="440"/>
      <c r="AL333" s="440"/>
      <c r="AM333" s="440"/>
      <c r="AN333" s="440"/>
      <c r="AO333" s="440"/>
      <c r="AP333" s="440"/>
      <c r="AQ333" s="440"/>
      <c r="AR333" s="440"/>
      <c r="AS333" s="440"/>
      <c r="AT333" s="440"/>
      <c r="AU333" s="439"/>
      <c r="AV333" s="443"/>
    </row>
    <row r="334" spans="1:48" s="9" customFormat="1" ht="13.5" thickBot="1" x14ac:dyDescent="0.25">
      <c r="A334" s="18"/>
      <c r="B334" s="150"/>
      <c r="C334" s="417"/>
      <c r="D334" s="109"/>
      <c r="E334" s="743"/>
      <c r="F334" s="110"/>
      <c r="G334" s="111"/>
      <c r="H334" s="112"/>
      <c r="I334" s="113"/>
      <c r="J334" s="111"/>
      <c r="K334" s="112"/>
      <c r="L334" s="113"/>
      <c r="M334" s="114"/>
      <c r="N334" s="115"/>
      <c r="O334" s="115"/>
      <c r="P334" s="423"/>
      <c r="Q334" s="452"/>
      <c r="R334" s="444"/>
      <c r="S334" s="445"/>
      <c r="T334" s="446"/>
      <c r="U334" s="446"/>
      <c r="V334" s="446"/>
      <c r="W334" s="446"/>
      <c r="X334" s="446"/>
      <c r="Y334" s="446"/>
      <c r="Z334" s="446"/>
      <c r="AA334" s="446"/>
      <c r="AB334" s="446"/>
      <c r="AC334" s="446"/>
      <c r="AD334" s="446"/>
      <c r="AE334" s="447"/>
      <c r="AF334" s="448"/>
      <c r="AG334" s="415"/>
      <c r="AH334" s="449"/>
      <c r="AI334" s="445"/>
      <c r="AJ334" s="446"/>
      <c r="AK334" s="446"/>
      <c r="AL334" s="446"/>
      <c r="AM334" s="446"/>
      <c r="AN334" s="446"/>
      <c r="AO334" s="446"/>
      <c r="AP334" s="446"/>
      <c r="AQ334" s="446"/>
      <c r="AR334" s="446"/>
      <c r="AS334" s="446"/>
      <c r="AT334" s="446"/>
      <c r="AU334" s="447"/>
      <c r="AV334" s="450"/>
    </row>
    <row r="335" spans="1:48" s="9" customFormat="1" x14ac:dyDescent="0.2">
      <c r="A335" s="18"/>
      <c r="B335" s="148"/>
      <c r="C335" s="415"/>
      <c r="D335" s="118"/>
      <c r="E335" s="748"/>
      <c r="F335" s="120"/>
      <c r="G335" s="121"/>
      <c r="H335" s="117"/>
      <c r="I335" s="122"/>
      <c r="J335" s="121"/>
      <c r="K335" s="117"/>
      <c r="L335" s="122"/>
      <c r="M335" s="123"/>
      <c r="N335" s="124"/>
      <c r="O335" s="124"/>
      <c r="P335" s="123"/>
      <c r="Q335" s="125"/>
      <c r="R335" s="126"/>
      <c r="S335" s="127"/>
      <c r="T335" s="128"/>
      <c r="U335" s="128"/>
      <c r="V335" s="128"/>
      <c r="W335" s="128"/>
      <c r="X335" s="128"/>
      <c r="Y335" s="128"/>
      <c r="Z335" s="128"/>
      <c r="AA335" s="128"/>
      <c r="AB335" s="128"/>
      <c r="AC335" s="128"/>
      <c r="AD335" s="128"/>
      <c r="AE335" s="129"/>
      <c r="AF335" s="130"/>
      <c r="AG335" s="82"/>
      <c r="AH335" s="131"/>
      <c r="AI335" s="127"/>
      <c r="AJ335" s="128"/>
      <c r="AK335" s="128"/>
      <c r="AL335" s="128"/>
      <c r="AM335" s="128"/>
      <c r="AN335" s="128"/>
      <c r="AO335" s="128"/>
      <c r="AP335" s="128"/>
      <c r="AQ335" s="128"/>
      <c r="AR335" s="128"/>
      <c r="AS335" s="128"/>
      <c r="AT335" s="128"/>
      <c r="AU335" s="129"/>
      <c r="AV335" s="130"/>
    </row>
    <row r="336" spans="1:48" s="9" customFormat="1" ht="13.5" thickBot="1" x14ac:dyDescent="0.25">
      <c r="A336" s="18"/>
      <c r="B336" s="465" t="s">
        <v>316</v>
      </c>
      <c r="C336" s="420"/>
      <c r="D336" s="466"/>
      <c r="E336" s="746">
        <f>SUM(E306:E335)</f>
        <v>0</v>
      </c>
      <c r="F336" s="467"/>
      <c r="G336" s="468"/>
      <c r="H336" s="420"/>
      <c r="I336" s="469"/>
      <c r="J336" s="468"/>
      <c r="K336" s="420"/>
      <c r="L336" s="469"/>
      <c r="M336" s="420"/>
      <c r="N336" s="466"/>
      <c r="O336" s="466"/>
      <c r="P336" s="420"/>
      <c r="Q336" s="471"/>
      <c r="R336" s="472"/>
      <c r="S336" s="420"/>
      <c r="T336" s="420"/>
      <c r="U336" s="420"/>
      <c r="V336" s="420"/>
      <c r="W336" s="420"/>
      <c r="X336" s="420"/>
      <c r="Y336" s="420"/>
      <c r="Z336" s="420"/>
      <c r="AA336" s="420"/>
      <c r="AB336" s="420"/>
      <c r="AC336" s="420"/>
      <c r="AD336" s="420"/>
      <c r="AE336" s="473">
        <f>SUM(AE306:AE335)</f>
        <v>0</v>
      </c>
      <c r="AF336" s="437"/>
      <c r="AG336" s="415"/>
      <c r="AH336" s="474"/>
      <c r="AI336" s="420"/>
      <c r="AJ336" s="420"/>
      <c r="AK336" s="420"/>
      <c r="AL336" s="420"/>
      <c r="AM336" s="420"/>
      <c r="AN336" s="420"/>
      <c r="AO336" s="420"/>
      <c r="AP336" s="420"/>
      <c r="AQ336" s="420"/>
      <c r="AR336" s="420"/>
      <c r="AS336" s="420"/>
      <c r="AT336" s="420"/>
      <c r="AU336" s="473">
        <f>SUM(AU306:AU335)</f>
        <v>0</v>
      </c>
      <c r="AV336" s="437"/>
    </row>
    <row r="337" spans="1:48" s="9" customFormat="1" ht="14.25" thickTop="1" thickBot="1" x14ac:dyDescent="0.25">
      <c r="A337" s="12"/>
      <c r="B337" s="151"/>
      <c r="C337" s="152"/>
      <c r="D337" s="152"/>
      <c r="E337" s="153"/>
      <c r="F337" s="154"/>
      <c r="G337" s="152"/>
      <c r="H337" s="152"/>
      <c r="I337" s="152"/>
      <c r="J337" s="152"/>
      <c r="K337" s="152"/>
      <c r="L337" s="152"/>
      <c r="M337" s="152"/>
      <c r="N337" s="152"/>
      <c r="O337" s="152"/>
      <c r="P337" s="152"/>
      <c r="Q337" s="155"/>
      <c r="R337" s="154"/>
      <c r="S337" s="152"/>
      <c r="T337" s="152"/>
      <c r="U337" s="152"/>
      <c r="V337" s="152"/>
      <c r="W337" s="152"/>
      <c r="X337" s="152"/>
      <c r="Y337" s="152"/>
      <c r="Z337" s="152"/>
      <c r="AA337" s="152"/>
      <c r="AB337" s="152"/>
      <c r="AC337" s="152"/>
      <c r="AD337" s="152"/>
      <c r="AE337" s="156"/>
      <c r="AF337" s="157"/>
      <c r="AG337" s="82"/>
      <c r="AH337" s="158"/>
      <c r="AI337" s="152"/>
      <c r="AJ337" s="152"/>
      <c r="AK337" s="152"/>
      <c r="AL337" s="152"/>
      <c r="AM337" s="152"/>
      <c r="AN337" s="152"/>
      <c r="AO337" s="152"/>
      <c r="AP337" s="152"/>
      <c r="AQ337" s="152"/>
      <c r="AR337" s="152"/>
      <c r="AS337" s="152"/>
      <c r="AT337" s="152"/>
      <c r="AU337" s="156"/>
      <c r="AV337" s="157"/>
    </row>
    <row r="338" spans="1:48" x14ac:dyDescent="0.2">
      <c r="B338" s="299"/>
      <c r="C338" s="299"/>
      <c r="D338" s="299"/>
      <c r="E338" s="299"/>
      <c r="F338" s="299"/>
      <c r="G338" s="299"/>
      <c r="H338" s="299"/>
      <c r="I338" s="299"/>
      <c r="J338" s="299"/>
      <c r="K338" s="299"/>
      <c r="L338" s="299"/>
      <c r="M338" s="299"/>
      <c r="N338" s="299"/>
      <c r="O338" s="299"/>
      <c r="P338" s="299"/>
      <c r="Q338" s="402"/>
      <c r="R338" s="299"/>
      <c r="S338" s="299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31"/>
      <c r="AV338" s="31"/>
    </row>
    <row r="339" spans="1:48" ht="13.5" thickBot="1" x14ac:dyDescent="0.25">
      <c r="A339" s="17"/>
      <c r="B339" s="493" t="s">
        <v>330</v>
      </c>
      <c r="C339" s="299"/>
      <c r="D339" s="299"/>
      <c r="E339" s="299"/>
      <c r="F339" s="299"/>
      <c r="G339" s="299"/>
      <c r="H339" s="299"/>
      <c r="I339" s="299"/>
      <c r="J339" s="299"/>
      <c r="K339" s="299"/>
      <c r="L339" s="299"/>
      <c r="M339" s="299"/>
      <c r="N339" s="299"/>
      <c r="O339" s="299"/>
      <c r="P339" s="299"/>
      <c r="Q339" s="516"/>
      <c r="R339" s="299"/>
      <c r="S339" s="299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31"/>
      <c r="AV339" s="31"/>
    </row>
    <row r="340" spans="1:48" ht="13.5" thickTop="1" x14ac:dyDescent="0.2">
      <c r="A340" s="16"/>
      <c r="B340" s="494" t="s">
        <v>25</v>
      </c>
      <c r="C340" s="495"/>
      <c r="D340" s="496"/>
      <c r="E340" s="496"/>
      <c r="F340" s="496"/>
      <c r="G340" s="496"/>
      <c r="H340" s="496"/>
      <c r="I340" s="496"/>
      <c r="J340" s="496"/>
      <c r="K340" s="496"/>
      <c r="L340" s="496"/>
      <c r="M340" s="496"/>
      <c r="N340" s="496"/>
      <c r="O340" s="511"/>
      <c r="P340" s="159"/>
      <c r="Q340" s="160"/>
      <c r="R340" s="161"/>
      <c r="S340" s="162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31"/>
      <c r="AV340" s="31"/>
    </row>
    <row r="341" spans="1:48" x14ac:dyDescent="0.2">
      <c r="A341" s="16"/>
      <c r="B341" s="497"/>
      <c r="C341" s="297"/>
      <c r="D341" s="498" t="s">
        <v>26</v>
      </c>
      <c r="E341" s="499" t="s">
        <v>26</v>
      </c>
      <c r="F341" s="498" t="s">
        <v>313</v>
      </c>
      <c r="G341" s="499"/>
      <c r="H341" s="498" t="s">
        <v>312</v>
      </c>
      <c r="I341" s="512"/>
      <c r="J341" s="298"/>
      <c r="K341" s="298"/>
      <c r="L341" s="298"/>
      <c r="M341" s="298"/>
      <c r="N341" s="298"/>
      <c r="O341" s="513"/>
      <c r="P341" s="163"/>
      <c r="Q341" s="32"/>
      <c r="R341" s="31"/>
      <c r="S341" s="164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31"/>
      <c r="AV341" s="31"/>
    </row>
    <row r="342" spans="1:48" ht="13.5" thickBot="1" x14ac:dyDescent="0.25">
      <c r="A342" s="16"/>
      <c r="B342" s="500"/>
      <c r="C342" s="314" t="s">
        <v>37</v>
      </c>
      <c r="D342" s="501" t="s">
        <v>27</v>
      </c>
      <c r="E342" s="406" t="s">
        <v>27</v>
      </c>
      <c r="F342" s="501" t="s">
        <v>322</v>
      </c>
      <c r="G342" s="406"/>
      <c r="H342" s="501" t="s">
        <v>321</v>
      </c>
      <c r="I342" s="514"/>
      <c r="J342" s="299"/>
      <c r="K342" s="299"/>
      <c r="L342" s="299"/>
      <c r="M342" s="299"/>
      <c r="N342" s="299"/>
      <c r="O342" s="515"/>
      <c r="P342" s="163"/>
      <c r="Q342" s="32"/>
      <c r="R342" s="31"/>
      <c r="S342" s="164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  <c r="AU342" s="31"/>
      <c r="AV342" s="31"/>
    </row>
    <row r="343" spans="1:48" ht="13.5" thickBot="1" x14ac:dyDescent="0.25">
      <c r="A343" s="16"/>
      <c r="B343" s="502"/>
      <c r="C343" s="320" t="s">
        <v>38</v>
      </c>
      <c r="D343" s="503">
        <f>(E343-1)</f>
        <v>2006</v>
      </c>
      <c r="E343" s="504">
        <f>(F343-1)</f>
        <v>2007</v>
      </c>
      <c r="F343" s="503">
        <f>+H343</f>
        <v>2008</v>
      </c>
      <c r="G343" s="504" t="s">
        <v>41</v>
      </c>
      <c r="H343" s="261">
        <v>2008</v>
      </c>
      <c r="I343" s="517" t="s">
        <v>41</v>
      </c>
      <c r="J343" s="320" t="s">
        <v>42</v>
      </c>
      <c r="K343" s="320"/>
      <c r="L343" s="320"/>
      <c r="M343" s="320"/>
      <c r="N343" s="320"/>
      <c r="O343" s="518"/>
      <c r="P343" s="163"/>
      <c r="Q343" s="32"/>
      <c r="R343" s="31"/>
      <c r="S343" s="164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31"/>
      <c r="AV343" s="31"/>
    </row>
    <row r="344" spans="1:48" x14ac:dyDescent="0.2">
      <c r="A344" s="16"/>
      <c r="B344" s="500"/>
      <c r="C344" s="314"/>
      <c r="D344" s="505"/>
      <c r="E344" s="309"/>
      <c r="F344" s="505"/>
      <c r="G344" s="309"/>
      <c r="H344" s="526"/>
      <c r="I344" s="514"/>
      <c r="J344" s="519"/>
      <c r="K344" s="298"/>
      <c r="L344" s="298"/>
      <c r="M344" s="298"/>
      <c r="N344" s="298"/>
      <c r="O344" s="513"/>
      <c r="P344" s="163"/>
      <c r="Q344" s="32"/>
      <c r="R344" s="31"/>
      <c r="S344" s="164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31"/>
      <c r="AV344" s="31"/>
    </row>
    <row r="345" spans="1:48" x14ac:dyDescent="0.2">
      <c r="A345" s="16"/>
      <c r="B345" s="506" t="s">
        <v>49</v>
      </c>
      <c r="C345" s="297"/>
      <c r="D345" s="310"/>
      <c r="E345" s="328"/>
      <c r="F345" s="310"/>
      <c r="G345" s="328"/>
      <c r="H345" s="527"/>
      <c r="I345" s="520"/>
      <c r="J345" s="521"/>
      <c r="K345" s="299"/>
      <c r="L345" s="299"/>
      <c r="M345" s="299"/>
      <c r="N345" s="299"/>
      <c r="O345" s="515"/>
      <c r="P345" s="163"/>
      <c r="Q345" s="32"/>
      <c r="R345" s="31"/>
      <c r="S345" s="164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31"/>
      <c r="AV345" s="31"/>
    </row>
    <row r="346" spans="1:48" x14ac:dyDescent="0.2">
      <c r="A346" s="16"/>
      <c r="B346" s="507" t="s">
        <v>50</v>
      </c>
      <c r="C346" s="314"/>
      <c r="D346" s="505"/>
      <c r="E346" s="309"/>
      <c r="F346" s="505"/>
      <c r="G346" s="309"/>
      <c r="H346" s="526"/>
      <c r="I346" s="520"/>
      <c r="J346" s="521"/>
      <c r="K346" s="299"/>
      <c r="L346" s="299"/>
      <c r="M346" s="299"/>
      <c r="N346" s="299"/>
      <c r="O346" s="515"/>
      <c r="P346" s="163"/>
      <c r="Q346" s="32"/>
      <c r="R346" s="31"/>
      <c r="S346" s="164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31"/>
      <c r="AV346" s="31"/>
    </row>
    <row r="347" spans="1:48" s="4" customFormat="1" x14ac:dyDescent="0.2">
      <c r="A347" s="20"/>
      <c r="B347" s="508" t="s">
        <v>43</v>
      </c>
      <c r="C347" s="313"/>
      <c r="D347" s="509"/>
      <c r="E347" s="510"/>
      <c r="F347" s="509"/>
      <c r="G347" s="510"/>
      <c r="H347" s="528">
        <f>SUM(H348:H351)</f>
        <v>16100</v>
      </c>
      <c r="I347" s="522"/>
      <c r="J347" s="523"/>
      <c r="K347" s="524"/>
      <c r="L347" s="524"/>
      <c r="M347" s="524"/>
      <c r="N347" s="524"/>
      <c r="O347" s="525"/>
      <c r="P347" s="165"/>
      <c r="Q347" s="166"/>
      <c r="R347" s="167"/>
      <c r="S347" s="168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</row>
    <row r="348" spans="1:48" s="6" customFormat="1" x14ac:dyDescent="0.2">
      <c r="A348" s="21"/>
      <c r="B348" s="530" t="s">
        <v>274</v>
      </c>
      <c r="C348" s="531"/>
      <c r="D348" s="169"/>
      <c r="E348" s="170"/>
      <c r="F348" s="169"/>
      <c r="G348" s="170"/>
      <c r="H348" s="529">
        <f>+E270</f>
        <v>16100</v>
      </c>
      <c r="I348" s="171"/>
      <c r="J348" s="172"/>
      <c r="K348" s="173"/>
      <c r="L348" s="173"/>
      <c r="M348" s="173"/>
      <c r="N348" s="173"/>
      <c r="O348" s="174"/>
      <c r="P348" s="175"/>
      <c r="Q348" s="176"/>
      <c r="R348" s="173"/>
      <c r="S348" s="174"/>
      <c r="T348" s="173"/>
      <c r="U348" s="173"/>
      <c r="V348" s="173"/>
      <c r="W348" s="173"/>
      <c r="X348" s="173"/>
      <c r="Y348" s="173"/>
      <c r="Z348" s="173"/>
      <c r="AA348" s="173"/>
      <c r="AB348" s="173"/>
      <c r="AC348" s="173"/>
      <c r="AD348" s="173"/>
      <c r="AE348" s="173"/>
      <c r="AF348" s="173"/>
      <c r="AG348" s="173"/>
      <c r="AH348" s="173"/>
      <c r="AI348" s="173"/>
      <c r="AJ348" s="173"/>
      <c r="AK348" s="173"/>
      <c r="AL348" s="173"/>
      <c r="AM348" s="173"/>
      <c r="AN348" s="173"/>
      <c r="AO348" s="173"/>
      <c r="AP348" s="173"/>
      <c r="AQ348" s="173"/>
      <c r="AR348" s="173"/>
      <c r="AS348" s="173"/>
      <c r="AT348" s="173"/>
      <c r="AU348" s="173"/>
      <c r="AV348" s="173"/>
    </row>
    <row r="349" spans="1:48" s="6" customFormat="1" x14ac:dyDescent="0.2">
      <c r="A349" s="21"/>
      <c r="B349" s="175" t="s">
        <v>121</v>
      </c>
      <c r="C349" s="531"/>
      <c r="D349" s="169"/>
      <c r="E349" s="170"/>
      <c r="F349" s="169"/>
      <c r="G349" s="169">
        <v>0</v>
      </c>
      <c r="H349" s="169"/>
      <c r="I349" s="171"/>
      <c r="J349" s="172"/>
      <c r="K349" s="173"/>
      <c r="L349" s="173"/>
      <c r="M349" s="173"/>
      <c r="N349" s="173"/>
      <c r="O349" s="174"/>
      <c r="P349" s="175"/>
      <c r="Q349" s="176"/>
      <c r="R349" s="173"/>
      <c r="S349" s="174"/>
      <c r="T349" s="173"/>
      <c r="U349" s="173"/>
      <c r="V349" s="173"/>
      <c r="W349" s="173"/>
      <c r="X349" s="173"/>
      <c r="Y349" s="173"/>
      <c r="Z349" s="173"/>
      <c r="AA349" s="173"/>
      <c r="AB349" s="173"/>
      <c r="AC349" s="173"/>
      <c r="AD349" s="173"/>
      <c r="AE349" s="173"/>
      <c r="AF349" s="173"/>
      <c r="AG349" s="173"/>
      <c r="AH349" s="173"/>
      <c r="AI349" s="173"/>
      <c r="AJ349" s="173"/>
      <c r="AK349" s="173"/>
      <c r="AL349" s="173"/>
      <c r="AM349" s="173"/>
      <c r="AN349" s="173"/>
      <c r="AO349" s="173"/>
      <c r="AP349" s="173"/>
      <c r="AQ349" s="173"/>
      <c r="AR349" s="173"/>
      <c r="AS349" s="173"/>
      <c r="AT349" s="173"/>
      <c r="AU349" s="173"/>
      <c r="AV349" s="173"/>
    </row>
    <row r="350" spans="1:48" s="6" customFormat="1" x14ac:dyDescent="0.2">
      <c r="A350" s="21"/>
      <c r="B350" s="175" t="s">
        <v>122</v>
      </c>
      <c r="C350" s="531"/>
      <c r="D350" s="169"/>
      <c r="E350" s="170"/>
      <c r="F350" s="169"/>
      <c r="G350" s="169">
        <v>0</v>
      </c>
      <c r="H350" s="169"/>
      <c r="I350" s="171"/>
      <c r="J350" s="172"/>
      <c r="K350" s="173"/>
      <c r="L350" s="173"/>
      <c r="M350" s="173"/>
      <c r="N350" s="173"/>
      <c r="O350" s="174"/>
      <c r="P350" s="175"/>
      <c r="Q350" s="176"/>
      <c r="R350" s="173"/>
      <c r="S350" s="174"/>
      <c r="T350" s="173"/>
      <c r="U350" s="173"/>
      <c r="V350" s="173"/>
      <c r="W350" s="173"/>
      <c r="X350" s="173"/>
      <c r="Y350" s="173"/>
      <c r="Z350" s="173"/>
      <c r="AA350" s="173"/>
      <c r="AB350" s="173"/>
      <c r="AC350" s="173"/>
      <c r="AD350" s="173"/>
      <c r="AE350" s="173"/>
      <c r="AF350" s="173"/>
      <c r="AG350" s="173"/>
      <c r="AH350" s="173"/>
      <c r="AI350" s="173"/>
      <c r="AJ350" s="173"/>
      <c r="AK350" s="173"/>
      <c r="AL350" s="173"/>
      <c r="AM350" s="173"/>
      <c r="AN350" s="173"/>
      <c r="AO350" s="173"/>
      <c r="AP350" s="173"/>
      <c r="AQ350" s="173"/>
      <c r="AR350" s="173"/>
      <c r="AS350" s="173"/>
      <c r="AT350" s="173"/>
      <c r="AU350" s="173"/>
      <c r="AV350" s="173"/>
    </row>
    <row r="351" spans="1:48" s="6" customFormat="1" x14ac:dyDescent="0.2">
      <c r="A351" s="21"/>
      <c r="B351" s="175" t="s">
        <v>94</v>
      </c>
      <c r="C351" s="531"/>
      <c r="D351" s="169"/>
      <c r="E351" s="170"/>
      <c r="F351" s="169"/>
      <c r="G351" s="169">
        <v>0</v>
      </c>
      <c r="H351" s="169"/>
      <c r="I351" s="171"/>
      <c r="J351" s="172"/>
      <c r="K351" s="173"/>
      <c r="L351" s="173"/>
      <c r="M351" s="173"/>
      <c r="N351" s="173"/>
      <c r="O351" s="174"/>
      <c r="P351" s="175"/>
      <c r="Q351" s="176"/>
      <c r="R351" s="173"/>
      <c r="S351" s="174"/>
      <c r="T351" s="173"/>
      <c r="U351" s="173"/>
      <c r="V351" s="173"/>
      <c r="W351" s="173"/>
      <c r="X351" s="173"/>
      <c r="Y351" s="173"/>
      <c r="Z351" s="173"/>
      <c r="AA351" s="173"/>
      <c r="AB351" s="173"/>
      <c r="AC351" s="173"/>
      <c r="AD351" s="173"/>
      <c r="AE351" s="173"/>
      <c r="AF351" s="173"/>
      <c r="AG351" s="173"/>
      <c r="AH351" s="173"/>
      <c r="AI351" s="173"/>
      <c r="AJ351" s="173"/>
      <c r="AK351" s="173"/>
      <c r="AL351" s="173"/>
      <c r="AM351" s="173"/>
      <c r="AN351" s="173"/>
      <c r="AO351" s="173"/>
      <c r="AP351" s="173"/>
      <c r="AQ351" s="173"/>
      <c r="AR351" s="173"/>
      <c r="AS351" s="173"/>
      <c r="AT351" s="173"/>
      <c r="AU351" s="173"/>
      <c r="AV351" s="173"/>
    </row>
    <row r="352" spans="1:48" s="4" customFormat="1" x14ac:dyDescent="0.2">
      <c r="A352" s="20"/>
      <c r="B352" s="508" t="s">
        <v>30</v>
      </c>
      <c r="C352" s="313"/>
      <c r="D352" s="509"/>
      <c r="E352" s="510"/>
      <c r="F352" s="509"/>
      <c r="G352" s="510"/>
      <c r="H352" s="528">
        <f>SUM(H353:H356)</f>
        <v>0</v>
      </c>
      <c r="I352" s="522"/>
      <c r="J352" s="523"/>
      <c r="K352" s="524"/>
      <c r="L352" s="524"/>
      <c r="M352" s="524"/>
      <c r="N352" s="524"/>
      <c r="O352" s="525"/>
      <c r="P352" s="165"/>
      <c r="Q352" s="166"/>
      <c r="R352" s="167"/>
      <c r="S352" s="168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</row>
    <row r="353" spans="1:48" s="6" customFormat="1" x14ac:dyDescent="0.2">
      <c r="A353" s="21"/>
      <c r="B353" s="530" t="s">
        <v>274</v>
      </c>
      <c r="C353" s="531"/>
      <c r="D353" s="169"/>
      <c r="E353" s="170"/>
      <c r="F353" s="169"/>
      <c r="G353" s="170"/>
      <c r="H353" s="529">
        <f>+E303</f>
        <v>0</v>
      </c>
      <c r="I353" s="171"/>
      <c r="J353" s="172"/>
      <c r="K353" s="173"/>
      <c r="L353" s="173"/>
      <c r="M353" s="173"/>
      <c r="N353" s="173"/>
      <c r="O353" s="174"/>
      <c r="P353" s="175"/>
      <c r="Q353" s="176"/>
      <c r="R353" s="173"/>
      <c r="S353" s="174"/>
      <c r="T353" s="173"/>
      <c r="U353" s="173"/>
      <c r="V353" s="173"/>
      <c r="W353" s="173"/>
      <c r="X353" s="173"/>
      <c r="Y353" s="173"/>
      <c r="Z353" s="173"/>
      <c r="AA353" s="173"/>
      <c r="AB353" s="173"/>
      <c r="AC353" s="173"/>
      <c r="AD353" s="173"/>
      <c r="AE353" s="173"/>
      <c r="AF353" s="173"/>
      <c r="AG353" s="173"/>
      <c r="AH353" s="173"/>
      <c r="AI353" s="173"/>
      <c r="AJ353" s="173"/>
      <c r="AK353" s="173"/>
      <c r="AL353" s="173"/>
      <c r="AM353" s="173"/>
      <c r="AN353" s="173"/>
      <c r="AO353" s="173"/>
      <c r="AP353" s="173"/>
      <c r="AQ353" s="173"/>
      <c r="AR353" s="173"/>
      <c r="AS353" s="173"/>
      <c r="AT353" s="173"/>
      <c r="AU353" s="173"/>
      <c r="AV353" s="173"/>
    </row>
    <row r="354" spans="1:48" s="6" customFormat="1" x14ac:dyDescent="0.2">
      <c r="A354" s="21"/>
      <c r="B354" s="175" t="s">
        <v>121</v>
      </c>
      <c r="C354" s="531"/>
      <c r="D354" s="169"/>
      <c r="E354" s="170"/>
      <c r="F354" s="169"/>
      <c r="G354" s="169">
        <v>0</v>
      </c>
      <c r="H354" s="169"/>
      <c r="I354" s="171"/>
      <c r="J354" s="172"/>
      <c r="K354" s="173"/>
      <c r="L354" s="173"/>
      <c r="M354" s="173"/>
      <c r="N354" s="173"/>
      <c r="O354" s="174"/>
      <c r="P354" s="175"/>
      <c r="Q354" s="176"/>
      <c r="R354" s="173"/>
      <c r="S354" s="174"/>
      <c r="T354" s="173"/>
      <c r="U354" s="173"/>
      <c r="V354" s="173"/>
      <c r="W354" s="173"/>
      <c r="X354" s="173"/>
      <c r="Y354" s="173"/>
      <c r="Z354" s="173"/>
      <c r="AA354" s="173"/>
      <c r="AB354" s="173"/>
      <c r="AC354" s="173"/>
      <c r="AD354" s="173"/>
      <c r="AE354" s="173"/>
      <c r="AF354" s="173"/>
      <c r="AG354" s="173"/>
      <c r="AH354" s="173"/>
      <c r="AI354" s="173"/>
      <c r="AJ354" s="173"/>
      <c r="AK354" s="173"/>
      <c r="AL354" s="173"/>
      <c r="AM354" s="173"/>
      <c r="AN354" s="173"/>
      <c r="AO354" s="173"/>
      <c r="AP354" s="173"/>
      <c r="AQ354" s="173"/>
      <c r="AR354" s="173"/>
      <c r="AS354" s="173"/>
      <c r="AT354" s="173"/>
      <c r="AU354" s="173"/>
      <c r="AV354" s="173"/>
    </row>
    <row r="355" spans="1:48" s="6" customFormat="1" x14ac:dyDescent="0.2">
      <c r="A355" s="21"/>
      <c r="B355" s="175" t="s">
        <v>122</v>
      </c>
      <c r="C355" s="531"/>
      <c r="D355" s="169"/>
      <c r="E355" s="170"/>
      <c r="F355" s="169"/>
      <c r="G355" s="169">
        <v>0</v>
      </c>
      <c r="H355" s="169"/>
      <c r="I355" s="171"/>
      <c r="J355" s="172"/>
      <c r="K355" s="173"/>
      <c r="L355" s="173"/>
      <c r="M355" s="173"/>
      <c r="N355" s="173"/>
      <c r="O355" s="174"/>
      <c r="P355" s="175"/>
      <c r="Q355" s="176"/>
      <c r="R355" s="173"/>
      <c r="S355" s="174"/>
      <c r="T355" s="173"/>
      <c r="U355" s="173"/>
      <c r="V355" s="173"/>
      <c r="W355" s="173"/>
      <c r="X355" s="173"/>
      <c r="Y355" s="173"/>
      <c r="Z355" s="173"/>
      <c r="AA355" s="173"/>
      <c r="AB355" s="173"/>
      <c r="AC355" s="173"/>
      <c r="AD355" s="173"/>
      <c r="AE355" s="173"/>
      <c r="AF355" s="173"/>
      <c r="AG355" s="173"/>
      <c r="AH355" s="173"/>
      <c r="AI355" s="173"/>
      <c r="AJ355" s="173"/>
      <c r="AK355" s="173"/>
      <c r="AL355" s="173"/>
      <c r="AM355" s="173"/>
      <c r="AN355" s="173"/>
      <c r="AO355" s="173"/>
      <c r="AP355" s="173"/>
      <c r="AQ355" s="173"/>
      <c r="AR355" s="173"/>
      <c r="AS355" s="173"/>
      <c r="AT355" s="173"/>
      <c r="AU355" s="173"/>
      <c r="AV355" s="173"/>
    </row>
    <row r="356" spans="1:48" s="6" customFormat="1" x14ac:dyDescent="0.2">
      <c r="A356" s="21"/>
      <c r="B356" s="175" t="s">
        <v>94</v>
      </c>
      <c r="C356" s="531"/>
      <c r="D356" s="169"/>
      <c r="E356" s="170"/>
      <c r="F356" s="169"/>
      <c r="G356" s="169">
        <v>0</v>
      </c>
      <c r="H356" s="169"/>
      <c r="I356" s="171"/>
      <c r="J356" s="172"/>
      <c r="K356" s="173"/>
      <c r="L356" s="173"/>
      <c r="M356" s="173"/>
      <c r="N356" s="173"/>
      <c r="O356" s="174"/>
      <c r="P356" s="175"/>
      <c r="Q356" s="176"/>
      <c r="R356" s="173"/>
      <c r="S356" s="174"/>
      <c r="T356" s="173"/>
      <c r="U356" s="173"/>
      <c r="V356" s="173"/>
      <c r="W356" s="173"/>
      <c r="X356" s="173"/>
      <c r="Y356" s="173"/>
      <c r="Z356" s="173"/>
      <c r="AA356" s="173"/>
      <c r="AB356" s="173"/>
      <c r="AC356" s="173"/>
      <c r="AD356" s="173"/>
      <c r="AE356" s="173"/>
      <c r="AF356" s="173"/>
      <c r="AG356" s="173"/>
      <c r="AH356" s="173"/>
      <c r="AI356" s="173"/>
      <c r="AJ356" s="173"/>
      <c r="AK356" s="173"/>
      <c r="AL356" s="173"/>
      <c r="AM356" s="173"/>
      <c r="AN356" s="173"/>
      <c r="AO356" s="173"/>
      <c r="AP356" s="173"/>
      <c r="AQ356" s="173"/>
      <c r="AR356" s="173"/>
      <c r="AS356" s="173"/>
      <c r="AT356" s="173"/>
      <c r="AU356" s="173"/>
      <c r="AV356" s="173"/>
    </row>
    <row r="357" spans="1:48" x14ac:dyDescent="0.2">
      <c r="A357" s="16"/>
      <c r="B357" s="502" t="s">
        <v>19</v>
      </c>
      <c r="C357" s="320"/>
      <c r="D357" s="541"/>
      <c r="E357" s="336"/>
      <c r="F357" s="541"/>
      <c r="G357" s="336"/>
      <c r="H357" s="542">
        <f>(H347+H352)</f>
        <v>16100</v>
      </c>
      <c r="I357" s="514"/>
      <c r="J357" s="521"/>
      <c r="K357" s="299"/>
      <c r="L357" s="299"/>
      <c r="M357" s="299"/>
      <c r="N357" s="299"/>
      <c r="O357" s="515"/>
      <c r="P357" s="163"/>
      <c r="Q357" s="32"/>
      <c r="R357" s="31"/>
      <c r="S357" s="164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31"/>
      <c r="AT357" s="31"/>
      <c r="AU357" s="31"/>
      <c r="AV357" s="31"/>
    </row>
    <row r="358" spans="1:48" x14ac:dyDescent="0.2">
      <c r="A358" s="16"/>
      <c r="B358" s="500"/>
      <c r="C358" s="314"/>
      <c r="D358" s="505"/>
      <c r="E358" s="309"/>
      <c r="F358" s="505"/>
      <c r="G358" s="309"/>
      <c r="H358" s="526"/>
      <c r="I358" s="514"/>
      <c r="J358" s="521"/>
      <c r="K358" s="299"/>
      <c r="L358" s="299"/>
      <c r="M358" s="299"/>
      <c r="N358" s="299"/>
      <c r="O358" s="515"/>
      <c r="P358" s="163"/>
      <c r="Q358" s="32"/>
      <c r="R358" s="31"/>
      <c r="S358" s="164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1"/>
      <c r="AS358" s="31"/>
      <c r="AT358" s="31"/>
      <c r="AU358" s="31"/>
      <c r="AV358" s="31"/>
    </row>
    <row r="359" spans="1:48" x14ac:dyDescent="0.2">
      <c r="A359" s="16"/>
      <c r="B359" s="543" t="s">
        <v>28</v>
      </c>
      <c r="C359" s="532"/>
      <c r="D359" s="544"/>
      <c r="E359" s="347"/>
      <c r="F359" s="544"/>
      <c r="G359" s="545"/>
      <c r="H359" s="544"/>
      <c r="I359" s="514"/>
      <c r="J359" s="521"/>
      <c r="K359" s="299"/>
      <c r="L359" s="299"/>
      <c r="M359" s="299"/>
      <c r="N359" s="299"/>
      <c r="O359" s="515"/>
      <c r="P359" s="163"/>
      <c r="Q359" s="32"/>
      <c r="R359" s="31"/>
      <c r="S359" s="164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1"/>
      <c r="AT359" s="31"/>
      <c r="AU359" s="31"/>
      <c r="AV359" s="31"/>
    </row>
    <row r="360" spans="1:48" x14ac:dyDescent="0.2">
      <c r="A360" s="16"/>
      <c r="B360" s="543" t="s">
        <v>45</v>
      </c>
      <c r="C360" s="532"/>
      <c r="D360" s="544"/>
      <c r="E360" s="347"/>
      <c r="F360" s="544"/>
      <c r="G360" s="545"/>
      <c r="H360" s="544"/>
      <c r="I360" s="514"/>
      <c r="J360" s="521"/>
      <c r="K360" s="299"/>
      <c r="L360" s="299"/>
      <c r="M360" s="299"/>
      <c r="N360" s="299"/>
      <c r="O360" s="515"/>
      <c r="P360" s="163"/>
      <c r="Q360" s="32"/>
      <c r="R360" s="31"/>
      <c r="S360" s="164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1"/>
      <c r="AS360" s="31"/>
      <c r="AT360" s="31"/>
      <c r="AU360" s="31"/>
      <c r="AV360" s="31"/>
    </row>
    <row r="361" spans="1:48" x14ac:dyDescent="0.2">
      <c r="A361" s="16"/>
      <c r="B361" s="508" t="s">
        <v>29</v>
      </c>
      <c r="C361" s="314"/>
      <c r="D361" s="177">
        <v>0</v>
      </c>
      <c r="E361" s="39">
        <v>0</v>
      </c>
      <c r="F361" s="544">
        <f>+AE270</f>
        <v>171399.95600000001</v>
      </c>
      <c r="G361" s="545">
        <f>(F361/$H$347)</f>
        <v>10.645960000000001</v>
      </c>
      <c r="H361" s="544">
        <f>+AE270+AU270</f>
        <v>189692.77600000001</v>
      </c>
      <c r="I361" s="514">
        <f>(H361/$H$347)</f>
        <v>11.782160000000001</v>
      </c>
      <c r="J361" s="178" t="s">
        <v>362</v>
      </c>
      <c r="K361" s="31"/>
      <c r="L361" s="31"/>
      <c r="M361" s="31"/>
      <c r="N361" s="31"/>
      <c r="O361" s="164"/>
      <c r="P361" s="163"/>
      <c r="Q361" s="32"/>
      <c r="R361" s="31"/>
      <c r="S361" s="164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1"/>
      <c r="AS361" s="31"/>
      <c r="AT361" s="31"/>
      <c r="AU361" s="31"/>
      <c r="AV361" s="31"/>
    </row>
    <row r="362" spans="1:48" x14ac:dyDescent="0.2">
      <c r="A362" s="16"/>
      <c r="B362" s="508" t="s">
        <v>30</v>
      </c>
      <c r="C362" s="314" t="s">
        <v>40</v>
      </c>
      <c r="D362" s="179">
        <v>0</v>
      </c>
      <c r="E362" s="180">
        <v>0</v>
      </c>
      <c r="F362" s="560">
        <f>+AE303</f>
        <v>0</v>
      </c>
      <c r="G362" s="561">
        <f>IF($H$352=0,0,(F362/$H$352))</f>
        <v>0</v>
      </c>
      <c r="H362" s="560">
        <f>+AE303+AU303</f>
        <v>0</v>
      </c>
      <c r="I362" s="561">
        <f>IF($H$352=0,0,(H362/$H$352))</f>
        <v>0</v>
      </c>
      <c r="J362" s="178" t="s">
        <v>333</v>
      </c>
      <c r="K362" s="31"/>
      <c r="L362" s="31"/>
      <c r="M362" s="31"/>
      <c r="N362" s="31"/>
      <c r="O362" s="164"/>
      <c r="P362" s="163"/>
      <c r="Q362" s="181" t="s">
        <v>325</v>
      </c>
      <c r="R362" s="31"/>
      <c r="S362" s="164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1"/>
      <c r="AS362" s="31"/>
      <c r="AT362" s="31"/>
      <c r="AU362" s="31"/>
      <c r="AV362" s="31"/>
    </row>
    <row r="363" spans="1:48" s="1" customFormat="1" ht="13.5" thickBot="1" x14ac:dyDescent="0.25">
      <c r="A363" s="22"/>
      <c r="B363" s="500" t="s">
        <v>44</v>
      </c>
      <c r="C363" s="314"/>
      <c r="D363" s="559">
        <f>SUM(D361:D362)</f>
        <v>0</v>
      </c>
      <c r="E363" s="341">
        <f>SUM(E361:E362)</f>
        <v>0</v>
      </c>
      <c r="F363" s="559">
        <f>SUM(F361:F362)</f>
        <v>171399.95600000001</v>
      </c>
      <c r="G363" s="563">
        <f t="shared" ref="G363:G369" si="76">(F363/$H$357)</f>
        <v>10.645960000000001</v>
      </c>
      <c r="H363" s="559">
        <f>SUM(H361:H362)</f>
        <v>189692.77600000001</v>
      </c>
      <c r="I363" s="564">
        <f t="shared" ref="I363:I369" si="77">(H363/$H$357)</f>
        <v>11.782160000000001</v>
      </c>
      <c r="J363" s="178" t="s">
        <v>333</v>
      </c>
      <c r="K363" s="182"/>
      <c r="L363" s="182"/>
      <c r="M363" s="182"/>
      <c r="N363" s="182"/>
      <c r="O363" s="183"/>
      <c r="P363" s="184"/>
      <c r="Q363" s="266" t="s">
        <v>225</v>
      </c>
      <c r="R363" s="185" t="s">
        <v>226</v>
      </c>
      <c r="S363" s="183"/>
      <c r="T363" s="182"/>
      <c r="U363" s="182"/>
      <c r="V363" s="182"/>
      <c r="W363" s="182"/>
      <c r="X363" s="182"/>
      <c r="Y363" s="182"/>
      <c r="Z363" s="182"/>
      <c r="AA363" s="182"/>
      <c r="AB363" s="182"/>
      <c r="AC363" s="182"/>
      <c r="AD363" s="182"/>
      <c r="AE363" s="182"/>
      <c r="AF363" s="182"/>
      <c r="AG363" s="182"/>
      <c r="AH363" s="182"/>
      <c r="AI363" s="182"/>
      <c r="AJ363" s="182"/>
      <c r="AK363" s="182"/>
      <c r="AL363" s="182"/>
      <c r="AM363" s="182"/>
      <c r="AN363" s="182"/>
      <c r="AO363" s="182"/>
      <c r="AP363" s="182"/>
      <c r="AQ363" s="182"/>
      <c r="AR363" s="182"/>
      <c r="AS363" s="182"/>
      <c r="AT363" s="182"/>
      <c r="AU363" s="182"/>
      <c r="AV363" s="182"/>
    </row>
    <row r="364" spans="1:48" ht="13.5" thickBot="1" x14ac:dyDescent="0.25">
      <c r="A364" s="16"/>
      <c r="B364" s="546" t="s">
        <v>347</v>
      </c>
      <c r="C364" s="313"/>
      <c r="D364" s="177">
        <v>0</v>
      </c>
      <c r="E364" s="39">
        <v>0</v>
      </c>
      <c r="F364" s="262">
        <v>132036</v>
      </c>
      <c r="G364" s="545">
        <f t="shared" si="76"/>
        <v>8.2009937888198756</v>
      </c>
      <c r="H364" s="565">
        <f>+F364+R364</f>
        <v>134945</v>
      </c>
      <c r="I364" s="514">
        <f t="shared" si="77"/>
        <v>8.3816770186335408</v>
      </c>
      <c r="J364" s="178" t="s">
        <v>333</v>
      </c>
      <c r="K364" s="31"/>
      <c r="L364" s="31"/>
      <c r="M364" s="31"/>
      <c r="N364" s="31"/>
      <c r="O364" s="164"/>
      <c r="P364" s="186"/>
      <c r="Q364" s="256">
        <v>0</v>
      </c>
      <c r="R364" s="191">
        <v>2909</v>
      </c>
      <c r="S364" s="187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1"/>
      <c r="AR364" s="31"/>
      <c r="AS364" s="31"/>
      <c r="AT364" s="31"/>
      <c r="AU364" s="31"/>
      <c r="AV364" s="31"/>
    </row>
    <row r="365" spans="1:48" x14ac:dyDescent="0.2">
      <c r="A365" s="16"/>
      <c r="B365" s="508" t="s">
        <v>46</v>
      </c>
      <c r="C365" s="313"/>
      <c r="D365" s="179">
        <v>0</v>
      </c>
      <c r="E365" s="180">
        <v>0</v>
      </c>
      <c r="F365" s="179">
        <v>0</v>
      </c>
      <c r="G365" s="561">
        <f t="shared" si="76"/>
        <v>0</v>
      </c>
      <c r="H365" s="179">
        <v>0</v>
      </c>
      <c r="I365" s="562">
        <f t="shared" si="77"/>
        <v>0</v>
      </c>
      <c r="J365" s="178" t="s">
        <v>333</v>
      </c>
      <c r="K365" s="31"/>
      <c r="L365" s="31"/>
      <c r="M365" s="31"/>
      <c r="N365" s="31"/>
      <c r="O365" s="164"/>
      <c r="P365" s="163"/>
      <c r="Q365" s="32"/>
      <c r="R365" s="31"/>
      <c r="S365" s="164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1"/>
      <c r="AS365" s="31"/>
      <c r="AT365" s="31"/>
      <c r="AU365" s="31"/>
      <c r="AV365" s="31"/>
    </row>
    <row r="366" spans="1:48" s="1" customFormat="1" x14ac:dyDescent="0.2">
      <c r="A366" s="22"/>
      <c r="B366" s="500" t="s">
        <v>47</v>
      </c>
      <c r="C366" s="314"/>
      <c r="D366" s="559">
        <f>SUM(D363:D365)</f>
        <v>0</v>
      </c>
      <c r="E366" s="341">
        <f>SUM(E363:E365)</f>
        <v>0</v>
      </c>
      <c r="F366" s="559">
        <f>SUM(F363:F365)</f>
        <v>303435.95600000001</v>
      </c>
      <c r="G366" s="563">
        <f t="shared" si="76"/>
        <v>18.846953788819874</v>
      </c>
      <c r="H366" s="559">
        <f>SUM(H363:H365)</f>
        <v>324637.77600000001</v>
      </c>
      <c r="I366" s="564">
        <f t="shared" si="77"/>
        <v>20.16383701863354</v>
      </c>
      <c r="J366" s="178" t="s">
        <v>333</v>
      </c>
      <c r="K366" s="182"/>
      <c r="L366" s="182"/>
      <c r="M366" s="182"/>
      <c r="N366" s="182"/>
      <c r="O366" s="183"/>
      <c r="P366" s="184"/>
      <c r="Q366" s="181"/>
      <c r="R366" s="182"/>
      <c r="S366" s="183"/>
      <c r="T366" s="182"/>
      <c r="U366" s="182"/>
      <c r="V366" s="182"/>
      <c r="W366" s="182"/>
      <c r="X366" s="182"/>
      <c r="Y366" s="182"/>
      <c r="Z366" s="182"/>
      <c r="AA366" s="182"/>
      <c r="AB366" s="182"/>
      <c r="AC366" s="182"/>
      <c r="AD366" s="182"/>
      <c r="AE366" s="182"/>
      <c r="AF366" s="182"/>
      <c r="AG366" s="182"/>
      <c r="AH366" s="182"/>
      <c r="AI366" s="182"/>
      <c r="AJ366" s="182"/>
      <c r="AK366" s="182"/>
      <c r="AL366" s="182"/>
      <c r="AM366" s="182"/>
      <c r="AN366" s="182"/>
      <c r="AO366" s="182"/>
      <c r="AP366" s="182"/>
      <c r="AQ366" s="182"/>
      <c r="AR366" s="182"/>
      <c r="AS366" s="182"/>
      <c r="AT366" s="182"/>
      <c r="AU366" s="182"/>
      <c r="AV366" s="182"/>
    </row>
    <row r="367" spans="1:48" x14ac:dyDescent="0.2">
      <c r="A367" s="16"/>
      <c r="B367" s="508" t="s">
        <v>331</v>
      </c>
      <c r="C367" s="313"/>
      <c r="D367" s="177">
        <v>0</v>
      </c>
      <c r="E367" s="39">
        <v>0</v>
      </c>
      <c r="F367" s="544">
        <f>+AE336</f>
        <v>0</v>
      </c>
      <c r="G367" s="545">
        <f t="shared" si="76"/>
        <v>0</v>
      </c>
      <c r="H367" s="544">
        <f>+AE336+AU336</f>
        <v>0</v>
      </c>
      <c r="I367" s="514">
        <f t="shared" si="77"/>
        <v>0</v>
      </c>
      <c r="J367" s="178" t="s">
        <v>333</v>
      </c>
      <c r="K367" s="31"/>
      <c r="L367" s="31"/>
      <c r="M367" s="31"/>
      <c r="N367" s="31"/>
      <c r="O367" s="164"/>
      <c r="P367" s="163"/>
      <c r="Q367" s="32"/>
      <c r="R367" s="31"/>
      <c r="S367" s="164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1"/>
      <c r="AT367" s="31"/>
      <c r="AU367" s="31"/>
      <c r="AV367" s="31"/>
    </row>
    <row r="368" spans="1:48" x14ac:dyDescent="0.2">
      <c r="A368" s="16"/>
      <c r="B368" s="508" t="s">
        <v>31</v>
      </c>
      <c r="C368" s="313"/>
      <c r="D368" s="177">
        <v>0</v>
      </c>
      <c r="E368" s="39">
        <v>0</v>
      </c>
      <c r="F368" s="177">
        <v>0</v>
      </c>
      <c r="G368" s="545">
        <f t="shared" si="76"/>
        <v>0</v>
      </c>
      <c r="H368" s="177">
        <v>0</v>
      </c>
      <c r="I368" s="514">
        <f t="shared" si="77"/>
        <v>0</v>
      </c>
      <c r="J368" s="178" t="s">
        <v>333</v>
      </c>
      <c r="K368" s="31"/>
      <c r="L368" s="31"/>
      <c r="M368" s="31"/>
      <c r="N368" s="31"/>
      <c r="O368" s="164"/>
      <c r="P368" s="163"/>
      <c r="Q368" s="32"/>
      <c r="R368" s="31"/>
      <c r="S368" s="164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31"/>
      <c r="AT368" s="31"/>
      <c r="AU368" s="31"/>
      <c r="AV368" s="31"/>
    </row>
    <row r="369" spans="1:48" s="1" customFormat="1" ht="13.5" thickBot="1" x14ac:dyDescent="0.25">
      <c r="A369" s="22"/>
      <c r="B369" s="500" t="s">
        <v>32</v>
      </c>
      <c r="C369" s="314"/>
      <c r="D369" s="559">
        <f>SUM(D366:D368)</f>
        <v>0</v>
      </c>
      <c r="E369" s="341">
        <f>SUM(E366:E368)</f>
        <v>0</v>
      </c>
      <c r="F369" s="559">
        <f>SUM(F366:F368)</f>
        <v>303435.95600000001</v>
      </c>
      <c r="G369" s="545">
        <f t="shared" si="76"/>
        <v>18.846953788819874</v>
      </c>
      <c r="H369" s="559">
        <f>SUM(H366:H368)</f>
        <v>324637.77600000001</v>
      </c>
      <c r="I369" s="564">
        <f t="shared" si="77"/>
        <v>20.16383701863354</v>
      </c>
      <c r="J369" s="178" t="s">
        <v>333</v>
      </c>
      <c r="K369" s="182"/>
      <c r="L369" s="182"/>
      <c r="M369" s="182"/>
      <c r="N369" s="182"/>
      <c r="O369" s="183"/>
      <c r="P369" s="184"/>
      <c r="Q369" s="181"/>
      <c r="R369" s="182"/>
      <c r="S369" s="183"/>
      <c r="T369" s="182"/>
      <c r="U369" s="182"/>
      <c r="V369" s="182"/>
      <c r="W369" s="182"/>
      <c r="X369" s="182"/>
      <c r="Y369" s="182"/>
      <c r="Z369" s="182"/>
      <c r="AA369" s="182"/>
      <c r="AB369" s="182"/>
      <c r="AC369" s="182"/>
      <c r="AD369" s="182"/>
      <c r="AE369" s="182"/>
      <c r="AF369" s="182"/>
      <c r="AG369" s="182"/>
      <c r="AH369" s="182"/>
      <c r="AI369" s="182"/>
      <c r="AJ369" s="182"/>
      <c r="AK369" s="182"/>
      <c r="AL369" s="182"/>
      <c r="AM369" s="182"/>
      <c r="AN369" s="182"/>
      <c r="AO369" s="182"/>
      <c r="AP369" s="182"/>
      <c r="AQ369" s="182"/>
      <c r="AR369" s="182"/>
      <c r="AS369" s="182"/>
      <c r="AT369" s="182"/>
      <c r="AU369" s="182"/>
      <c r="AV369" s="182"/>
    </row>
    <row r="370" spans="1:48" ht="13.5" thickBot="1" x14ac:dyDescent="0.25">
      <c r="A370" s="16"/>
      <c r="B370" s="500" t="s">
        <v>33</v>
      </c>
      <c r="C370" s="314" t="s">
        <v>39</v>
      </c>
      <c r="D370" s="544"/>
      <c r="E370" s="347"/>
      <c r="F370" s="544"/>
      <c r="G370" s="545"/>
      <c r="H370" s="578">
        <f>(H369*I370)</f>
        <v>9739.13328</v>
      </c>
      <c r="I370" s="263">
        <v>0.03</v>
      </c>
      <c r="J370" s="31" t="s">
        <v>363</v>
      </c>
      <c r="K370" s="31"/>
      <c r="L370" s="31"/>
      <c r="M370" s="31"/>
      <c r="N370" s="31"/>
      <c r="O370" s="164"/>
      <c r="P370" s="163"/>
      <c r="Q370" s="32"/>
      <c r="R370" s="31"/>
      <c r="S370" s="164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1"/>
      <c r="AR370" s="31"/>
      <c r="AS370" s="31"/>
      <c r="AT370" s="31"/>
      <c r="AU370" s="31"/>
      <c r="AV370" s="31"/>
    </row>
    <row r="371" spans="1:48" s="1" customFormat="1" ht="13.5" thickBot="1" x14ac:dyDescent="0.25">
      <c r="A371" s="22"/>
      <c r="B371" s="547" t="s">
        <v>34</v>
      </c>
      <c r="C371" s="533"/>
      <c r="D371" s="575">
        <f>(D369-D370)</f>
        <v>0</v>
      </c>
      <c r="E371" s="576">
        <f>(E369-E370)</f>
        <v>0</v>
      </c>
      <c r="F371" s="575">
        <f>(F369-F370)</f>
        <v>303435.95600000001</v>
      </c>
      <c r="G371" s="566">
        <f>(F371/$H$357)</f>
        <v>18.846953788819874</v>
      </c>
      <c r="H371" s="575">
        <f>(H369-H370)</f>
        <v>314898.64272</v>
      </c>
      <c r="I371" s="580">
        <f>(H371/$H$357)</f>
        <v>19.558921908074534</v>
      </c>
      <c r="J371" s="178" t="s">
        <v>333</v>
      </c>
      <c r="K371" s="182"/>
      <c r="L371" s="182"/>
      <c r="M371" s="182"/>
      <c r="N371" s="182"/>
      <c r="O371" s="183"/>
      <c r="P371" s="184"/>
      <c r="Q371" s="181"/>
      <c r="R371" s="182"/>
      <c r="S371" s="183"/>
      <c r="T371" s="182"/>
      <c r="U371" s="182"/>
      <c r="V371" s="182"/>
      <c r="W371" s="182"/>
      <c r="X371" s="182"/>
      <c r="Y371" s="182"/>
      <c r="Z371" s="182"/>
      <c r="AA371" s="182"/>
      <c r="AB371" s="182"/>
      <c r="AC371" s="182"/>
      <c r="AD371" s="182"/>
      <c r="AE371" s="182"/>
      <c r="AF371" s="182"/>
      <c r="AG371" s="182"/>
      <c r="AH371" s="182"/>
      <c r="AI371" s="182"/>
      <c r="AJ371" s="182"/>
      <c r="AK371" s="182"/>
      <c r="AL371" s="182"/>
      <c r="AM371" s="182"/>
      <c r="AN371" s="182"/>
      <c r="AO371" s="182"/>
      <c r="AP371" s="182"/>
      <c r="AQ371" s="182"/>
      <c r="AR371" s="182"/>
      <c r="AS371" s="182"/>
      <c r="AT371" s="182"/>
      <c r="AU371" s="182"/>
      <c r="AV371" s="182"/>
    </row>
    <row r="372" spans="1:48" x14ac:dyDescent="0.2">
      <c r="A372" s="16"/>
      <c r="B372" s="543" t="s">
        <v>48</v>
      </c>
      <c r="C372" s="532"/>
      <c r="D372" s="544"/>
      <c r="E372" s="347"/>
      <c r="F372" s="544"/>
      <c r="G372" s="545"/>
      <c r="H372" s="544"/>
      <c r="I372" s="514"/>
      <c r="J372" s="178" t="s">
        <v>333</v>
      </c>
      <c r="K372" s="31"/>
      <c r="L372" s="31"/>
      <c r="M372" s="31"/>
      <c r="N372" s="31"/>
      <c r="O372" s="164"/>
      <c r="P372" s="163"/>
      <c r="Q372" s="188" t="s">
        <v>323</v>
      </c>
      <c r="R372" s="182"/>
      <c r="S372" s="164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1"/>
      <c r="AS372" s="31"/>
      <c r="AT372" s="31"/>
      <c r="AU372" s="31"/>
      <c r="AV372" s="31"/>
    </row>
    <row r="373" spans="1:48" ht="13.5" thickBot="1" x14ac:dyDescent="0.25">
      <c r="A373" s="16"/>
      <c r="B373" s="548" t="s">
        <v>51</v>
      </c>
      <c r="C373" s="313"/>
      <c r="D373" s="544"/>
      <c r="E373" s="347"/>
      <c r="F373" s="544"/>
      <c r="G373" s="545"/>
      <c r="H373" s="544"/>
      <c r="I373" s="514"/>
      <c r="J373" s="178" t="s">
        <v>333</v>
      </c>
      <c r="K373" s="31"/>
      <c r="L373" s="31"/>
      <c r="M373" s="31"/>
      <c r="N373" s="31"/>
      <c r="O373" s="164"/>
      <c r="P373" s="163"/>
      <c r="Q373" s="266" t="s">
        <v>225</v>
      </c>
      <c r="R373" s="185" t="s">
        <v>226</v>
      </c>
      <c r="S373" s="189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1"/>
      <c r="AS373" s="31"/>
      <c r="AT373" s="31"/>
      <c r="AU373" s="31"/>
      <c r="AV373" s="31"/>
    </row>
    <row r="374" spans="1:48" ht="13.5" thickBot="1" x14ac:dyDescent="0.25">
      <c r="A374" s="17"/>
      <c r="B374" s="549" t="s">
        <v>342</v>
      </c>
      <c r="C374" s="534"/>
      <c r="D374" s="264">
        <v>0</v>
      </c>
      <c r="E374" s="190">
        <v>0</v>
      </c>
      <c r="F374" s="265">
        <v>0</v>
      </c>
      <c r="G374" s="567">
        <f t="shared" ref="G374:G386" si="78">(F374/$H$357)</f>
        <v>0</v>
      </c>
      <c r="H374" s="575">
        <f>+F374+R374</f>
        <v>0</v>
      </c>
      <c r="I374" s="581">
        <f t="shared" ref="I374:I386" si="79">(H374/$H$357)</f>
        <v>0</v>
      </c>
      <c r="J374" s="178" t="s">
        <v>333</v>
      </c>
      <c r="K374" s="31"/>
      <c r="L374" s="31"/>
      <c r="M374" s="31"/>
      <c r="N374" s="31"/>
      <c r="O374" s="164"/>
      <c r="P374" s="186"/>
      <c r="Q374" s="256">
        <v>0</v>
      </c>
      <c r="R374" s="191">
        <f>(Q374*$H$357)</f>
        <v>0</v>
      </c>
      <c r="S374" s="187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  <c r="AQ374" s="31"/>
      <c r="AR374" s="31"/>
      <c r="AS374" s="31"/>
      <c r="AT374" s="31"/>
      <c r="AU374" s="31"/>
      <c r="AV374" s="31"/>
    </row>
    <row r="375" spans="1:48" s="7" customFormat="1" x14ac:dyDescent="0.2">
      <c r="A375" s="23"/>
      <c r="B375" s="550" t="s">
        <v>91</v>
      </c>
      <c r="C375" s="535"/>
      <c r="D375" s="577">
        <f>SUM(D376:D378)</f>
        <v>0</v>
      </c>
      <c r="E375" s="577">
        <f>SUM(E376:E378)</f>
        <v>0</v>
      </c>
      <c r="F375" s="577">
        <f>SUM(F376:F378)</f>
        <v>85442</v>
      </c>
      <c r="G375" s="568">
        <f t="shared" si="78"/>
        <v>5.3069565217391306</v>
      </c>
      <c r="H375" s="577">
        <f>SUM(H376:H378)</f>
        <v>86724</v>
      </c>
      <c r="I375" s="582">
        <f t="shared" si="79"/>
        <v>5.386583850931677</v>
      </c>
      <c r="J375" s="178" t="s">
        <v>333</v>
      </c>
      <c r="K375" s="192"/>
      <c r="L375" s="192"/>
      <c r="M375" s="192"/>
      <c r="N375" s="192"/>
      <c r="O375" s="193"/>
      <c r="P375" s="194"/>
      <c r="Q375" s="195"/>
      <c r="R375" s="196"/>
      <c r="S375" s="193"/>
      <c r="T375" s="192"/>
      <c r="U375" s="192"/>
      <c r="V375" s="192"/>
      <c r="W375" s="192"/>
      <c r="X375" s="192"/>
      <c r="Y375" s="192"/>
      <c r="Z375" s="192"/>
      <c r="AA375" s="192"/>
      <c r="AB375" s="192"/>
      <c r="AC375" s="192"/>
      <c r="AD375" s="192"/>
      <c r="AE375" s="192"/>
      <c r="AF375" s="192"/>
      <c r="AG375" s="192"/>
      <c r="AH375" s="192"/>
      <c r="AI375" s="192"/>
      <c r="AJ375" s="192"/>
      <c r="AK375" s="192"/>
      <c r="AL375" s="192"/>
      <c r="AM375" s="192"/>
      <c r="AN375" s="192"/>
      <c r="AO375" s="192"/>
      <c r="AP375" s="192"/>
      <c r="AQ375" s="192"/>
      <c r="AR375" s="192"/>
      <c r="AS375" s="192"/>
      <c r="AT375" s="192"/>
      <c r="AU375" s="192"/>
      <c r="AV375" s="192"/>
    </row>
    <row r="376" spans="1:48" s="6" customFormat="1" x14ac:dyDescent="0.2">
      <c r="A376" s="24"/>
      <c r="B376" s="551" t="s">
        <v>67</v>
      </c>
      <c r="C376" s="531"/>
      <c r="D376" s="197">
        <v>0</v>
      </c>
      <c r="E376" s="197">
        <v>0</v>
      </c>
      <c r="F376" s="197">
        <v>85442</v>
      </c>
      <c r="G376" s="569">
        <f t="shared" si="78"/>
        <v>5.3069565217391306</v>
      </c>
      <c r="H376" s="579">
        <f>+F376+R376</f>
        <v>86724</v>
      </c>
      <c r="I376" s="583">
        <f t="shared" si="79"/>
        <v>5.386583850931677</v>
      </c>
      <c r="J376" s="178" t="s">
        <v>333</v>
      </c>
      <c r="K376" s="173"/>
      <c r="L376" s="173"/>
      <c r="M376" s="173"/>
      <c r="N376" s="173"/>
      <c r="O376" s="174"/>
      <c r="P376" s="175"/>
      <c r="Q376" s="195">
        <v>0</v>
      </c>
      <c r="R376" s="196">
        <v>1282</v>
      </c>
      <c r="S376" s="174"/>
      <c r="T376" s="173"/>
      <c r="U376" s="173"/>
      <c r="V376" s="173"/>
      <c r="W376" s="173"/>
      <c r="X376" s="173"/>
      <c r="Y376" s="173"/>
      <c r="Z376" s="173"/>
      <c r="AA376" s="173"/>
      <c r="AB376" s="173"/>
      <c r="AC376" s="173"/>
      <c r="AD376" s="173"/>
      <c r="AE376" s="173"/>
      <c r="AF376" s="173"/>
      <c r="AG376" s="173"/>
      <c r="AH376" s="173"/>
      <c r="AI376" s="173"/>
      <c r="AJ376" s="173"/>
      <c r="AK376" s="173"/>
      <c r="AL376" s="173"/>
      <c r="AM376" s="173"/>
      <c r="AN376" s="173"/>
      <c r="AO376" s="173"/>
      <c r="AP376" s="173"/>
      <c r="AQ376" s="173"/>
      <c r="AR376" s="173"/>
      <c r="AS376" s="173"/>
      <c r="AT376" s="173"/>
      <c r="AU376" s="173"/>
      <c r="AV376" s="173"/>
    </row>
    <row r="377" spans="1:48" s="6" customFormat="1" x14ac:dyDescent="0.2">
      <c r="A377" s="21"/>
      <c r="B377" s="552" t="s">
        <v>92</v>
      </c>
      <c r="C377" s="531"/>
      <c r="D377" s="197">
        <v>0</v>
      </c>
      <c r="E377" s="197">
        <v>0</v>
      </c>
      <c r="F377" s="197">
        <v>0</v>
      </c>
      <c r="G377" s="569">
        <f t="shared" si="78"/>
        <v>0</v>
      </c>
      <c r="H377" s="579">
        <f>+F377+R377</f>
        <v>0</v>
      </c>
      <c r="I377" s="583">
        <f t="shared" si="79"/>
        <v>0</v>
      </c>
      <c r="J377" s="178" t="s">
        <v>333</v>
      </c>
      <c r="K377" s="173"/>
      <c r="L377" s="173"/>
      <c r="M377" s="173"/>
      <c r="N377" s="173"/>
      <c r="O377" s="174"/>
      <c r="P377" s="175"/>
      <c r="Q377" s="195">
        <v>0</v>
      </c>
      <c r="R377" s="196">
        <f t="shared" ref="R377:R434" si="80">(Q377*$H$357)</f>
        <v>0</v>
      </c>
      <c r="S377" s="174"/>
      <c r="T377" s="173"/>
      <c r="U377" s="173"/>
      <c r="V377" s="173"/>
      <c r="W377" s="173"/>
      <c r="X377" s="173"/>
      <c r="Y377" s="173"/>
      <c r="Z377" s="173"/>
      <c r="AA377" s="173"/>
      <c r="AB377" s="173"/>
      <c r="AC377" s="173"/>
      <c r="AD377" s="173"/>
      <c r="AE377" s="173"/>
      <c r="AF377" s="173"/>
      <c r="AG377" s="173"/>
      <c r="AH377" s="173"/>
      <c r="AI377" s="173"/>
      <c r="AJ377" s="173"/>
      <c r="AK377" s="173"/>
      <c r="AL377" s="173"/>
      <c r="AM377" s="173"/>
      <c r="AN377" s="173"/>
      <c r="AO377" s="173"/>
      <c r="AP377" s="173"/>
      <c r="AQ377" s="173"/>
      <c r="AR377" s="173"/>
      <c r="AS377" s="173"/>
      <c r="AT377" s="173"/>
      <c r="AU377" s="173"/>
      <c r="AV377" s="173"/>
    </row>
    <row r="378" spans="1:48" s="6" customFormat="1" x14ac:dyDescent="0.2">
      <c r="A378" s="21"/>
      <c r="B378" s="552" t="s">
        <v>93</v>
      </c>
      <c r="C378" s="531"/>
      <c r="D378" s="197">
        <v>0</v>
      </c>
      <c r="E378" s="197">
        <v>0</v>
      </c>
      <c r="F378" s="197">
        <v>0</v>
      </c>
      <c r="G378" s="569">
        <f t="shared" si="78"/>
        <v>0</v>
      </c>
      <c r="H378" s="579">
        <f>+F378+R378</f>
        <v>0</v>
      </c>
      <c r="I378" s="583">
        <f t="shared" si="79"/>
        <v>0</v>
      </c>
      <c r="J378" s="178" t="s">
        <v>333</v>
      </c>
      <c r="K378" s="173"/>
      <c r="L378" s="173"/>
      <c r="M378" s="173"/>
      <c r="N378" s="173"/>
      <c r="O378" s="174"/>
      <c r="P378" s="175"/>
      <c r="Q378" s="195">
        <v>0</v>
      </c>
      <c r="R378" s="196">
        <f t="shared" si="80"/>
        <v>0</v>
      </c>
      <c r="S378" s="174"/>
      <c r="T378" s="173"/>
      <c r="U378" s="173"/>
      <c r="V378" s="173"/>
      <c r="W378" s="173"/>
      <c r="X378" s="173"/>
      <c r="Y378" s="173"/>
      <c r="Z378" s="173"/>
      <c r="AA378" s="173"/>
      <c r="AB378" s="173"/>
      <c r="AC378" s="173"/>
      <c r="AD378" s="173"/>
      <c r="AE378" s="173"/>
      <c r="AF378" s="173"/>
      <c r="AG378" s="173"/>
      <c r="AH378" s="173"/>
      <c r="AI378" s="173"/>
      <c r="AJ378" s="173"/>
      <c r="AK378" s="173"/>
      <c r="AL378" s="173"/>
      <c r="AM378" s="173"/>
      <c r="AN378" s="173"/>
      <c r="AO378" s="173"/>
      <c r="AP378" s="173"/>
      <c r="AQ378" s="173"/>
      <c r="AR378" s="173"/>
      <c r="AS378" s="173"/>
      <c r="AT378" s="173"/>
      <c r="AU378" s="173"/>
      <c r="AV378" s="173"/>
    </row>
    <row r="379" spans="1:48" s="7" customFormat="1" x14ac:dyDescent="0.2">
      <c r="A379" s="23"/>
      <c r="B379" s="550" t="s">
        <v>95</v>
      </c>
      <c r="C379" s="535"/>
      <c r="D379" s="603">
        <f>SUM(D380:D381)</f>
        <v>0</v>
      </c>
      <c r="E379" s="603">
        <f>SUM(E380:E381)</f>
        <v>0</v>
      </c>
      <c r="F379" s="603">
        <f>SUM(F380:F381)</f>
        <v>2501</v>
      </c>
      <c r="G379" s="568">
        <f t="shared" si="78"/>
        <v>0.15534161490683229</v>
      </c>
      <c r="H379" s="577">
        <f>SUM(H380:H381)</f>
        <v>2539</v>
      </c>
      <c r="I379" s="582">
        <f t="shared" si="79"/>
        <v>0.15770186335403727</v>
      </c>
      <c r="J379" s="178" t="s">
        <v>333</v>
      </c>
      <c r="K379" s="192"/>
      <c r="L379" s="192"/>
      <c r="M379" s="192"/>
      <c r="N379" s="192"/>
      <c r="O379" s="193"/>
      <c r="P379" s="194"/>
      <c r="Q379" s="195"/>
      <c r="R379" s="196"/>
      <c r="S379" s="193"/>
      <c r="T379" s="192"/>
      <c r="U379" s="192"/>
      <c r="V379" s="192"/>
      <c r="W379" s="192"/>
      <c r="X379" s="192"/>
      <c r="Y379" s="192"/>
      <c r="Z379" s="192"/>
      <c r="AA379" s="192"/>
      <c r="AB379" s="192"/>
      <c r="AC379" s="192"/>
      <c r="AD379" s="192"/>
      <c r="AE379" s="192"/>
      <c r="AF379" s="192"/>
      <c r="AG379" s="192"/>
      <c r="AH379" s="192"/>
      <c r="AI379" s="192"/>
      <c r="AJ379" s="192"/>
      <c r="AK379" s="192"/>
      <c r="AL379" s="192"/>
      <c r="AM379" s="192"/>
      <c r="AN379" s="192"/>
      <c r="AO379" s="192"/>
      <c r="AP379" s="192"/>
      <c r="AQ379" s="192"/>
      <c r="AR379" s="192"/>
      <c r="AS379" s="192"/>
      <c r="AT379" s="192"/>
      <c r="AU379" s="192"/>
      <c r="AV379" s="192"/>
    </row>
    <row r="380" spans="1:48" s="6" customFormat="1" x14ac:dyDescent="0.2">
      <c r="A380" s="21"/>
      <c r="B380" s="551" t="s">
        <v>67</v>
      </c>
      <c r="C380" s="531"/>
      <c r="D380" s="197">
        <v>0</v>
      </c>
      <c r="E380" s="197">
        <v>0</v>
      </c>
      <c r="F380" s="197">
        <v>2501</v>
      </c>
      <c r="G380" s="569">
        <f t="shared" si="78"/>
        <v>0.15534161490683229</v>
      </c>
      <c r="H380" s="579">
        <f>+F380+R380</f>
        <v>2539</v>
      </c>
      <c r="I380" s="583">
        <f t="shared" si="79"/>
        <v>0.15770186335403727</v>
      </c>
      <c r="J380" s="178" t="s">
        <v>333</v>
      </c>
      <c r="K380" s="173"/>
      <c r="L380" s="173"/>
      <c r="M380" s="173"/>
      <c r="N380" s="173"/>
      <c r="O380" s="174"/>
      <c r="P380" s="175"/>
      <c r="Q380" s="195">
        <v>0</v>
      </c>
      <c r="R380" s="196">
        <v>38</v>
      </c>
      <c r="S380" s="174"/>
      <c r="T380" s="173"/>
      <c r="U380" s="173"/>
      <c r="V380" s="173"/>
      <c r="W380" s="173"/>
      <c r="X380" s="173"/>
      <c r="Y380" s="173"/>
      <c r="Z380" s="173"/>
      <c r="AA380" s="173"/>
      <c r="AB380" s="173"/>
      <c r="AC380" s="173"/>
      <c r="AD380" s="173"/>
      <c r="AE380" s="173"/>
      <c r="AF380" s="173"/>
      <c r="AG380" s="173"/>
      <c r="AH380" s="173"/>
      <c r="AI380" s="173"/>
      <c r="AJ380" s="173"/>
      <c r="AK380" s="173"/>
      <c r="AL380" s="173"/>
      <c r="AM380" s="173"/>
      <c r="AN380" s="173"/>
      <c r="AO380" s="173"/>
      <c r="AP380" s="173"/>
      <c r="AQ380" s="173"/>
      <c r="AR380" s="173"/>
      <c r="AS380" s="173"/>
      <c r="AT380" s="173"/>
      <c r="AU380" s="173"/>
      <c r="AV380" s="173"/>
    </row>
    <row r="381" spans="1:48" s="6" customFormat="1" x14ac:dyDescent="0.2">
      <c r="A381" s="21"/>
      <c r="B381" s="552" t="s">
        <v>96</v>
      </c>
      <c r="C381" s="531"/>
      <c r="D381" s="197">
        <v>0</v>
      </c>
      <c r="E381" s="197">
        <v>0</v>
      </c>
      <c r="F381" s="197">
        <v>0</v>
      </c>
      <c r="G381" s="569">
        <f t="shared" si="78"/>
        <v>0</v>
      </c>
      <c r="H381" s="579">
        <f>+F381+R381</f>
        <v>0</v>
      </c>
      <c r="I381" s="583">
        <f t="shared" si="79"/>
        <v>0</v>
      </c>
      <c r="J381" s="178" t="s">
        <v>333</v>
      </c>
      <c r="K381" s="173"/>
      <c r="L381" s="173"/>
      <c r="M381" s="173"/>
      <c r="N381" s="173"/>
      <c r="O381" s="174"/>
      <c r="P381" s="175"/>
      <c r="Q381" s="195">
        <v>0</v>
      </c>
      <c r="R381" s="196">
        <f t="shared" si="80"/>
        <v>0</v>
      </c>
      <c r="S381" s="174"/>
      <c r="T381" s="173"/>
      <c r="U381" s="173"/>
      <c r="V381" s="173"/>
      <c r="W381" s="173"/>
      <c r="X381" s="173"/>
      <c r="Y381" s="173"/>
      <c r="Z381" s="173"/>
      <c r="AA381" s="173"/>
      <c r="AB381" s="173"/>
      <c r="AC381" s="173"/>
      <c r="AD381" s="173"/>
      <c r="AE381" s="173"/>
      <c r="AF381" s="173"/>
      <c r="AG381" s="173"/>
      <c r="AH381" s="173"/>
      <c r="AI381" s="173"/>
      <c r="AJ381" s="173"/>
      <c r="AK381" s="173"/>
      <c r="AL381" s="173"/>
      <c r="AM381" s="173"/>
      <c r="AN381" s="173"/>
      <c r="AO381" s="173"/>
      <c r="AP381" s="173"/>
      <c r="AQ381" s="173"/>
      <c r="AR381" s="173"/>
      <c r="AS381" s="173"/>
      <c r="AT381" s="173"/>
      <c r="AU381" s="173"/>
      <c r="AV381" s="173"/>
    </row>
    <row r="382" spans="1:48" s="7" customFormat="1" x14ac:dyDescent="0.2">
      <c r="A382" s="23"/>
      <c r="B382" s="550" t="s">
        <v>57</v>
      </c>
      <c r="C382" s="535"/>
      <c r="D382" s="603">
        <f>SUM(D383:D386)</f>
        <v>0</v>
      </c>
      <c r="E382" s="603">
        <f>SUM(E383:E386)</f>
        <v>0</v>
      </c>
      <c r="F382" s="603">
        <f>SUM(F383:F386)</f>
        <v>13085</v>
      </c>
      <c r="G382" s="568">
        <f t="shared" si="78"/>
        <v>0.8127329192546584</v>
      </c>
      <c r="H382" s="577">
        <f>SUM(H383:H386)</f>
        <v>13281</v>
      </c>
      <c r="I382" s="582">
        <f t="shared" si="79"/>
        <v>0.82490683229813666</v>
      </c>
      <c r="J382" s="178" t="s">
        <v>333</v>
      </c>
      <c r="K382" s="192"/>
      <c r="L382" s="192"/>
      <c r="M382" s="192"/>
      <c r="N382" s="192"/>
      <c r="O382" s="193"/>
      <c r="P382" s="194"/>
      <c r="Q382" s="195"/>
      <c r="R382" s="196"/>
      <c r="S382" s="193"/>
      <c r="T382" s="192"/>
      <c r="U382" s="192"/>
      <c r="V382" s="192"/>
      <c r="W382" s="192"/>
      <c r="X382" s="192"/>
      <c r="Y382" s="192"/>
      <c r="Z382" s="192"/>
      <c r="AA382" s="192"/>
      <c r="AB382" s="192"/>
      <c r="AC382" s="192"/>
      <c r="AD382" s="192"/>
      <c r="AE382" s="192"/>
      <c r="AF382" s="192"/>
      <c r="AG382" s="192"/>
      <c r="AH382" s="192"/>
      <c r="AI382" s="192"/>
      <c r="AJ382" s="192"/>
      <c r="AK382" s="192"/>
      <c r="AL382" s="192"/>
      <c r="AM382" s="192"/>
      <c r="AN382" s="192"/>
      <c r="AO382" s="192"/>
      <c r="AP382" s="192"/>
      <c r="AQ382" s="192"/>
      <c r="AR382" s="192"/>
      <c r="AS382" s="192"/>
      <c r="AT382" s="192"/>
      <c r="AU382" s="192"/>
      <c r="AV382" s="192"/>
    </row>
    <row r="383" spans="1:48" s="5" customFormat="1" x14ac:dyDescent="0.2">
      <c r="A383" s="24"/>
      <c r="B383" s="551" t="s">
        <v>67</v>
      </c>
      <c r="C383" s="536"/>
      <c r="D383" s="198">
        <v>0</v>
      </c>
      <c r="E383" s="198">
        <v>0</v>
      </c>
      <c r="F383" s="198">
        <v>13085</v>
      </c>
      <c r="G383" s="570">
        <f t="shared" si="78"/>
        <v>0.8127329192546584</v>
      </c>
      <c r="H383" s="579">
        <f>+F383+R383</f>
        <v>13281</v>
      </c>
      <c r="I383" s="584">
        <f t="shared" si="79"/>
        <v>0.82490683229813666</v>
      </c>
      <c r="J383" s="178" t="s">
        <v>333</v>
      </c>
      <c r="K383" s="199"/>
      <c r="L383" s="199"/>
      <c r="M383" s="199"/>
      <c r="N383" s="199"/>
      <c r="O383" s="200"/>
      <c r="P383" s="201"/>
      <c r="Q383" s="195">
        <v>0</v>
      </c>
      <c r="R383" s="196">
        <v>196</v>
      </c>
      <c r="S383" s="200"/>
      <c r="T383" s="199"/>
      <c r="U383" s="199"/>
      <c r="V383" s="199"/>
      <c r="W383" s="199"/>
      <c r="X383" s="199"/>
      <c r="Y383" s="199"/>
      <c r="Z383" s="199"/>
      <c r="AA383" s="199"/>
      <c r="AB383" s="199"/>
      <c r="AC383" s="199"/>
      <c r="AD383" s="199"/>
      <c r="AE383" s="199"/>
      <c r="AF383" s="199"/>
      <c r="AG383" s="199"/>
      <c r="AH383" s="199"/>
      <c r="AI383" s="199"/>
      <c r="AJ383" s="199"/>
      <c r="AK383" s="199"/>
      <c r="AL383" s="199"/>
      <c r="AM383" s="199"/>
      <c r="AN383" s="199"/>
      <c r="AO383" s="199"/>
      <c r="AP383" s="199"/>
      <c r="AQ383" s="199"/>
      <c r="AR383" s="199"/>
      <c r="AS383" s="199"/>
      <c r="AT383" s="199"/>
      <c r="AU383" s="199"/>
      <c r="AV383" s="199"/>
    </row>
    <row r="384" spans="1:48" s="5" customFormat="1" x14ac:dyDescent="0.2">
      <c r="A384" s="24"/>
      <c r="B384" s="552" t="s">
        <v>58</v>
      </c>
      <c r="C384" s="536"/>
      <c r="D384" s="198">
        <v>0</v>
      </c>
      <c r="E384" s="198">
        <v>0</v>
      </c>
      <c r="F384" s="198">
        <v>0</v>
      </c>
      <c r="G384" s="570">
        <f t="shared" si="78"/>
        <v>0</v>
      </c>
      <c r="H384" s="579">
        <f>+F384+R384</f>
        <v>0</v>
      </c>
      <c r="I384" s="584">
        <f t="shared" si="79"/>
        <v>0</v>
      </c>
      <c r="J384" s="178" t="s">
        <v>333</v>
      </c>
      <c r="K384" s="199"/>
      <c r="L384" s="199"/>
      <c r="M384" s="199"/>
      <c r="N384" s="199"/>
      <c r="O384" s="200"/>
      <c r="P384" s="201"/>
      <c r="Q384" s="195">
        <v>0</v>
      </c>
      <c r="R384" s="196">
        <f t="shared" si="80"/>
        <v>0</v>
      </c>
      <c r="S384" s="200"/>
      <c r="T384" s="199"/>
      <c r="U384" s="199"/>
      <c r="V384" s="199"/>
      <c r="W384" s="199"/>
      <c r="X384" s="199"/>
      <c r="Y384" s="199"/>
      <c r="Z384" s="199"/>
      <c r="AA384" s="199"/>
      <c r="AB384" s="199"/>
      <c r="AC384" s="199"/>
      <c r="AD384" s="199"/>
      <c r="AE384" s="199"/>
      <c r="AF384" s="199"/>
      <c r="AG384" s="199"/>
      <c r="AH384" s="199"/>
      <c r="AI384" s="199"/>
      <c r="AJ384" s="199"/>
      <c r="AK384" s="199"/>
      <c r="AL384" s="199"/>
      <c r="AM384" s="199"/>
      <c r="AN384" s="199"/>
      <c r="AO384" s="199"/>
      <c r="AP384" s="199"/>
      <c r="AQ384" s="199"/>
      <c r="AR384" s="199"/>
      <c r="AS384" s="199"/>
      <c r="AT384" s="199"/>
      <c r="AU384" s="199"/>
      <c r="AV384" s="199"/>
    </row>
    <row r="385" spans="1:48" s="5" customFormat="1" x14ac:dyDescent="0.2">
      <c r="A385" s="24"/>
      <c r="B385" s="552" t="s">
        <v>59</v>
      </c>
      <c r="C385" s="536"/>
      <c r="D385" s="198">
        <v>0</v>
      </c>
      <c r="E385" s="198">
        <v>0</v>
      </c>
      <c r="F385" s="198">
        <v>0</v>
      </c>
      <c r="G385" s="570">
        <f t="shared" si="78"/>
        <v>0</v>
      </c>
      <c r="H385" s="579">
        <f>+F385+R385</f>
        <v>0</v>
      </c>
      <c r="I385" s="584">
        <f t="shared" si="79"/>
        <v>0</v>
      </c>
      <c r="J385" s="178" t="s">
        <v>333</v>
      </c>
      <c r="K385" s="199"/>
      <c r="L385" s="199"/>
      <c r="M385" s="199"/>
      <c r="N385" s="199"/>
      <c r="O385" s="200"/>
      <c r="P385" s="201"/>
      <c r="Q385" s="195">
        <v>0</v>
      </c>
      <c r="R385" s="196">
        <f t="shared" si="80"/>
        <v>0</v>
      </c>
      <c r="S385" s="200"/>
      <c r="T385" s="199"/>
      <c r="U385" s="199"/>
      <c r="V385" s="199"/>
      <c r="W385" s="199"/>
      <c r="X385" s="199"/>
      <c r="Y385" s="199"/>
      <c r="Z385" s="199"/>
      <c r="AA385" s="199"/>
      <c r="AB385" s="199"/>
      <c r="AC385" s="199"/>
      <c r="AD385" s="199"/>
      <c r="AE385" s="199"/>
      <c r="AF385" s="199"/>
      <c r="AG385" s="199"/>
      <c r="AH385" s="199"/>
      <c r="AI385" s="199"/>
      <c r="AJ385" s="199"/>
      <c r="AK385" s="199"/>
      <c r="AL385" s="199"/>
      <c r="AM385" s="199"/>
      <c r="AN385" s="199"/>
      <c r="AO385" s="199"/>
      <c r="AP385" s="199"/>
      <c r="AQ385" s="199"/>
      <c r="AR385" s="199"/>
      <c r="AS385" s="199"/>
      <c r="AT385" s="199"/>
      <c r="AU385" s="199"/>
      <c r="AV385" s="199"/>
    </row>
    <row r="386" spans="1:48" s="5" customFormat="1" x14ac:dyDescent="0.2">
      <c r="A386" s="24"/>
      <c r="B386" s="552" t="s">
        <v>60</v>
      </c>
      <c r="C386" s="536"/>
      <c r="D386" s="198">
        <v>0</v>
      </c>
      <c r="E386" s="198">
        <v>0</v>
      </c>
      <c r="F386" s="198">
        <v>0</v>
      </c>
      <c r="G386" s="570">
        <f t="shared" si="78"/>
        <v>0</v>
      </c>
      <c r="H386" s="579">
        <f>+F386+R386</f>
        <v>0</v>
      </c>
      <c r="I386" s="584">
        <f t="shared" si="79"/>
        <v>0</v>
      </c>
      <c r="J386" s="178" t="s">
        <v>333</v>
      </c>
      <c r="K386" s="199"/>
      <c r="L386" s="199"/>
      <c r="M386" s="199"/>
      <c r="N386" s="199"/>
      <c r="O386" s="200"/>
      <c r="P386" s="201"/>
      <c r="Q386" s="195">
        <v>0</v>
      </c>
      <c r="R386" s="196">
        <f t="shared" si="80"/>
        <v>0</v>
      </c>
      <c r="S386" s="200"/>
      <c r="T386" s="199"/>
      <c r="U386" s="199"/>
      <c r="V386" s="199"/>
      <c r="W386" s="199"/>
      <c r="X386" s="199"/>
      <c r="Y386" s="199"/>
      <c r="Z386" s="199"/>
      <c r="AA386" s="199"/>
      <c r="AB386" s="199"/>
      <c r="AC386" s="199"/>
      <c r="AD386" s="199"/>
      <c r="AE386" s="199"/>
      <c r="AF386" s="199"/>
      <c r="AG386" s="199"/>
      <c r="AH386" s="199"/>
      <c r="AI386" s="199"/>
      <c r="AJ386" s="199"/>
      <c r="AK386" s="199"/>
      <c r="AL386" s="199"/>
      <c r="AM386" s="199"/>
      <c r="AN386" s="199"/>
      <c r="AO386" s="199"/>
      <c r="AP386" s="199"/>
      <c r="AQ386" s="199"/>
      <c r="AR386" s="199"/>
      <c r="AS386" s="199"/>
      <c r="AT386" s="199"/>
      <c r="AU386" s="199"/>
      <c r="AV386" s="199"/>
    </row>
    <row r="387" spans="1:48" s="7" customFormat="1" x14ac:dyDescent="0.2">
      <c r="A387" s="23"/>
      <c r="B387" s="550" t="s">
        <v>52</v>
      </c>
      <c r="C387" s="535"/>
      <c r="D387" s="603">
        <f>SUM(D388:D392)</f>
        <v>0</v>
      </c>
      <c r="E387" s="603">
        <f>SUM(E388:E392)</f>
        <v>0</v>
      </c>
      <c r="F387" s="603">
        <f>SUM(F388:F392)</f>
        <v>0</v>
      </c>
      <c r="G387" s="568">
        <f>(F387/$H$357)</f>
        <v>0</v>
      </c>
      <c r="H387" s="577">
        <f>SUM(H388:H392)</f>
        <v>0</v>
      </c>
      <c r="I387" s="582">
        <f>(H387/$H$357)</f>
        <v>0</v>
      </c>
      <c r="J387" s="178" t="s">
        <v>333</v>
      </c>
      <c r="K387" s="192"/>
      <c r="L387" s="192"/>
      <c r="M387" s="192"/>
      <c r="N387" s="192"/>
      <c r="O387" s="193"/>
      <c r="P387" s="194"/>
      <c r="Q387" s="195"/>
      <c r="R387" s="196"/>
      <c r="S387" s="193"/>
      <c r="T387" s="192"/>
      <c r="U387" s="192"/>
      <c r="V387" s="192"/>
      <c r="W387" s="192"/>
      <c r="X387" s="192"/>
      <c r="Y387" s="192"/>
      <c r="Z387" s="192"/>
      <c r="AA387" s="192"/>
      <c r="AB387" s="192"/>
      <c r="AC387" s="192"/>
      <c r="AD387" s="192"/>
      <c r="AE387" s="192"/>
      <c r="AF387" s="192"/>
      <c r="AG387" s="192"/>
      <c r="AH387" s="192"/>
      <c r="AI387" s="192"/>
      <c r="AJ387" s="192"/>
      <c r="AK387" s="192"/>
      <c r="AL387" s="192"/>
      <c r="AM387" s="192"/>
      <c r="AN387" s="192"/>
      <c r="AO387" s="192"/>
      <c r="AP387" s="192"/>
      <c r="AQ387" s="192"/>
      <c r="AR387" s="192"/>
      <c r="AS387" s="192"/>
      <c r="AT387" s="192"/>
      <c r="AU387" s="192"/>
      <c r="AV387" s="192"/>
    </row>
    <row r="388" spans="1:48" s="5" customFormat="1" x14ac:dyDescent="0.2">
      <c r="A388" s="24"/>
      <c r="B388" s="551" t="s">
        <v>299</v>
      </c>
      <c r="C388" s="536"/>
      <c r="D388" s="198">
        <v>0</v>
      </c>
      <c r="E388" s="198">
        <v>0</v>
      </c>
      <c r="F388" s="198">
        <v>0</v>
      </c>
      <c r="G388" s="570">
        <f t="shared" ref="G388:G419" si="81">(F388/$H$357)</f>
        <v>0</v>
      </c>
      <c r="H388" s="579">
        <f>+F388+R388</f>
        <v>0</v>
      </c>
      <c r="I388" s="584">
        <f t="shared" ref="I388:I419" si="82">(H388/$H$357)</f>
        <v>0</v>
      </c>
      <c r="J388" s="178" t="s">
        <v>333</v>
      </c>
      <c r="K388" s="199"/>
      <c r="L388" s="199"/>
      <c r="M388" s="199"/>
      <c r="N388" s="199"/>
      <c r="O388" s="200"/>
      <c r="P388" s="201"/>
      <c r="Q388" s="195">
        <v>0</v>
      </c>
      <c r="R388" s="196">
        <f t="shared" si="80"/>
        <v>0</v>
      </c>
      <c r="S388" s="200"/>
      <c r="T388" s="199"/>
      <c r="U388" s="199"/>
      <c r="V388" s="199"/>
      <c r="W388" s="199"/>
      <c r="X388" s="199"/>
      <c r="Y388" s="199"/>
      <c r="Z388" s="199"/>
      <c r="AA388" s="199"/>
      <c r="AB388" s="199"/>
      <c r="AC388" s="199"/>
      <c r="AD388" s="199"/>
      <c r="AE388" s="199"/>
      <c r="AF388" s="199"/>
      <c r="AG388" s="199"/>
      <c r="AH388" s="199"/>
      <c r="AI388" s="199"/>
      <c r="AJ388" s="199"/>
      <c r="AK388" s="199"/>
      <c r="AL388" s="199"/>
      <c r="AM388" s="199"/>
      <c r="AN388" s="199"/>
      <c r="AO388" s="199"/>
      <c r="AP388" s="199"/>
      <c r="AQ388" s="199"/>
      <c r="AR388" s="199"/>
      <c r="AS388" s="199"/>
      <c r="AT388" s="199"/>
      <c r="AU388" s="199"/>
      <c r="AV388" s="199"/>
    </row>
    <row r="389" spans="1:48" s="5" customFormat="1" x14ac:dyDescent="0.2">
      <c r="A389" s="24"/>
      <c r="B389" s="552" t="s">
        <v>53</v>
      </c>
      <c r="C389" s="536"/>
      <c r="D389" s="198">
        <v>0</v>
      </c>
      <c r="E389" s="198">
        <v>0</v>
      </c>
      <c r="F389" s="198">
        <v>0</v>
      </c>
      <c r="G389" s="570">
        <f t="shared" si="81"/>
        <v>0</v>
      </c>
      <c r="H389" s="579">
        <f>+F389+R389</f>
        <v>0</v>
      </c>
      <c r="I389" s="584">
        <f t="shared" si="82"/>
        <v>0</v>
      </c>
      <c r="J389" s="178" t="s">
        <v>333</v>
      </c>
      <c r="K389" s="199"/>
      <c r="L389" s="199"/>
      <c r="M389" s="199"/>
      <c r="N389" s="199"/>
      <c r="O389" s="200"/>
      <c r="P389" s="201"/>
      <c r="Q389" s="195">
        <v>0</v>
      </c>
      <c r="R389" s="196">
        <f t="shared" si="80"/>
        <v>0</v>
      </c>
      <c r="S389" s="200"/>
      <c r="T389" s="199"/>
      <c r="U389" s="199"/>
      <c r="V389" s="199"/>
      <c r="W389" s="199"/>
      <c r="X389" s="199"/>
      <c r="Y389" s="199"/>
      <c r="Z389" s="199"/>
      <c r="AA389" s="199"/>
      <c r="AB389" s="199"/>
      <c r="AC389" s="199"/>
      <c r="AD389" s="199"/>
      <c r="AE389" s="199"/>
      <c r="AF389" s="199"/>
      <c r="AG389" s="199"/>
      <c r="AH389" s="199"/>
      <c r="AI389" s="199"/>
      <c r="AJ389" s="199"/>
      <c r="AK389" s="199"/>
      <c r="AL389" s="199"/>
      <c r="AM389" s="199"/>
      <c r="AN389" s="199"/>
      <c r="AO389" s="199"/>
      <c r="AP389" s="199"/>
      <c r="AQ389" s="199"/>
      <c r="AR389" s="199"/>
      <c r="AS389" s="199"/>
      <c r="AT389" s="199"/>
      <c r="AU389" s="199"/>
      <c r="AV389" s="199"/>
    </row>
    <row r="390" spans="1:48" s="5" customFormat="1" x14ac:dyDescent="0.2">
      <c r="A390" s="24"/>
      <c r="B390" s="552" t="s">
        <v>54</v>
      </c>
      <c r="C390" s="536"/>
      <c r="D390" s="198">
        <v>0</v>
      </c>
      <c r="E390" s="198">
        <v>0</v>
      </c>
      <c r="F390" s="198">
        <v>0</v>
      </c>
      <c r="G390" s="570">
        <f t="shared" si="81"/>
        <v>0</v>
      </c>
      <c r="H390" s="579">
        <f>+F390+R390</f>
        <v>0</v>
      </c>
      <c r="I390" s="584">
        <f t="shared" si="82"/>
        <v>0</v>
      </c>
      <c r="J390" s="178" t="s">
        <v>333</v>
      </c>
      <c r="K390" s="199"/>
      <c r="L390" s="199"/>
      <c r="M390" s="199"/>
      <c r="N390" s="199"/>
      <c r="O390" s="200"/>
      <c r="P390" s="201"/>
      <c r="Q390" s="195">
        <v>0</v>
      </c>
      <c r="R390" s="196">
        <f t="shared" si="80"/>
        <v>0</v>
      </c>
      <c r="S390" s="200"/>
      <c r="T390" s="199"/>
      <c r="U390" s="199"/>
      <c r="V390" s="199"/>
      <c r="W390" s="199"/>
      <c r="X390" s="199"/>
      <c r="Y390" s="199"/>
      <c r="Z390" s="199"/>
      <c r="AA390" s="199"/>
      <c r="AB390" s="199"/>
      <c r="AC390" s="199"/>
      <c r="AD390" s="199"/>
      <c r="AE390" s="199"/>
      <c r="AF390" s="199"/>
      <c r="AG390" s="199"/>
      <c r="AH390" s="199"/>
      <c r="AI390" s="199"/>
      <c r="AJ390" s="199"/>
      <c r="AK390" s="199"/>
      <c r="AL390" s="199"/>
      <c r="AM390" s="199"/>
      <c r="AN390" s="199"/>
      <c r="AO390" s="199"/>
      <c r="AP390" s="199"/>
      <c r="AQ390" s="199"/>
      <c r="AR390" s="199"/>
      <c r="AS390" s="199"/>
      <c r="AT390" s="199"/>
      <c r="AU390" s="199"/>
      <c r="AV390" s="199"/>
    </row>
    <row r="391" spans="1:48" s="5" customFormat="1" x14ac:dyDescent="0.2">
      <c r="A391" s="24"/>
      <c r="B391" s="552" t="s">
        <v>55</v>
      </c>
      <c r="C391" s="536"/>
      <c r="D391" s="198">
        <v>0</v>
      </c>
      <c r="E391" s="198">
        <v>0</v>
      </c>
      <c r="F391" s="198">
        <v>0</v>
      </c>
      <c r="G391" s="570">
        <f t="shared" si="81"/>
        <v>0</v>
      </c>
      <c r="H391" s="579">
        <f>+F391+R391</f>
        <v>0</v>
      </c>
      <c r="I391" s="584">
        <f t="shared" si="82"/>
        <v>0</v>
      </c>
      <c r="J391" s="178" t="s">
        <v>333</v>
      </c>
      <c r="K391" s="199"/>
      <c r="L391" s="199"/>
      <c r="M391" s="199"/>
      <c r="N391" s="199"/>
      <c r="O391" s="200"/>
      <c r="P391" s="201"/>
      <c r="Q391" s="195">
        <v>0</v>
      </c>
      <c r="R391" s="196">
        <f t="shared" si="80"/>
        <v>0</v>
      </c>
      <c r="S391" s="200"/>
      <c r="T391" s="199"/>
      <c r="U391" s="199"/>
      <c r="V391" s="199"/>
      <c r="W391" s="199"/>
      <c r="X391" s="199"/>
      <c r="Y391" s="199"/>
      <c r="Z391" s="199"/>
      <c r="AA391" s="199"/>
      <c r="AB391" s="199"/>
      <c r="AC391" s="199"/>
      <c r="AD391" s="199"/>
      <c r="AE391" s="199"/>
      <c r="AF391" s="199"/>
      <c r="AG391" s="199"/>
      <c r="AH391" s="199"/>
      <c r="AI391" s="199"/>
      <c r="AJ391" s="199"/>
      <c r="AK391" s="199"/>
      <c r="AL391" s="199"/>
      <c r="AM391" s="199"/>
      <c r="AN391" s="199"/>
      <c r="AO391" s="199"/>
      <c r="AP391" s="199"/>
      <c r="AQ391" s="199"/>
      <c r="AR391" s="199"/>
      <c r="AS391" s="199"/>
      <c r="AT391" s="199"/>
      <c r="AU391" s="199"/>
      <c r="AV391" s="199"/>
    </row>
    <row r="392" spans="1:48" s="5" customFormat="1" x14ac:dyDescent="0.2">
      <c r="A392" s="24"/>
      <c r="B392" s="552" t="s">
        <v>56</v>
      </c>
      <c r="C392" s="536"/>
      <c r="D392" s="198">
        <v>0</v>
      </c>
      <c r="E392" s="198">
        <v>0</v>
      </c>
      <c r="F392" s="198">
        <v>0</v>
      </c>
      <c r="G392" s="570">
        <f t="shared" si="81"/>
        <v>0</v>
      </c>
      <c r="H392" s="579">
        <f>+F392+R392</f>
        <v>0</v>
      </c>
      <c r="I392" s="584">
        <f t="shared" si="82"/>
        <v>0</v>
      </c>
      <c r="J392" s="178" t="s">
        <v>333</v>
      </c>
      <c r="K392" s="199"/>
      <c r="L392" s="199"/>
      <c r="M392" s="199"/>
      <c r="N392" s="199"/>
      <c r="O392" s="200"/>
      <c r="P392" s="201"/>
      <c r="Q392" s="195">
        <v>0</v>
      </c>
      <c r="R392" s="196">
        <f t="shared" si="80"/>
        <v>0</v>
      </c>
      <c r="S392" s="200"/>
      <c r="T392" s="199"/>
      <c r="U392" s="199"/>
      <c r="V392" s="199"/>
      <c r="W392" s="199"/>
      <c r="X392" s="199"/>
      <c r="Y392" s="199"/>
      <c r="Z392" s="199"/>
      <c r="AA392" s="199"/>
      <c r="AB392" s="199"/>
      <c r="AC392" s="199"/>
      <c r="AD392" s="199"/>
      <c r="AE392" s="199"/>
      <c r="AF392" s="199"/>
      <c r="AG392" s="199"/>
      <c r="AH392" s="199"/>
      <c r="AI392" s="199"/>
      <c r="AJ392" s="199"/>
      <c r="AK392" s="199"/>
      <c r="AL392" s="199"/>
      <c r="AM392" s="199"/>
      <c r="AN392" s="199"/>
      <c r="AO392" s="199"/>
      <c r="AP392" s="199"/>
      <c r="AQ392" s="199"/>
      <c r="AR392" s="199"/>
      <c r="AS392" s="199"/>
      <c r="AT392" s="199"/>
      <c r="AU392" s="199"/>
      <c r="AV392" s="199"/>
    </row>
    <row r="393" spans="1:48" s="7" customFormat="1" x14ac:dyDescent="0.2">
      <c r="A393" s="23"/>
      <c r="B393" s="550" t="s">
        <v>66</v>
      </c>
      <c r="C393" s="535"/>
      <c r="D393" s="603">
        <f>SUM(D394:D398)</f>
        <v>0</v>
      </c>
      <c r="E393" s="603">
        <f>SUM(E394:E398)</f>
        <v>0</v>
      </c>
      <c r="F393" s="603">
        <f>SUM(F394:F398)</f>
        <v>29385</v>
      </c>
      <c r="G393" s="568">
        <f t="shared" si="81"/>
        <v>1.8251552795031056</v>
      </c>
      <c r="H393" s="577">
        <f>SUM(H394:H398)</f>
        <v>23622</v>
      </c>
      <c r="I393" s="582">
        <f t="shared" si="82"/>
        <v>1.4672049689440994</v>
      </c>
      <c r="J393" s="178" t="s">
        <v>333</v>
      </c>
      <c r="K393" s="192"/>
      <c r="L393" s="192"/>
      <c r="M393" s="192"/>
      <c r="N393" s="192"/>
      <c r="O393" s="193"/>
      <c r="P393" s="194"/>
      <c r="Q393" s="195"/>
      <c r="R393" s="196"/>
      <c r="S393" s="193"/>
      <c r="T393" s="192"/>
      <c r="U393" s="192"/>
      <c r="V393" s="192"/>
      <c r="W393" s="192"/>
      <c r="X393" s="192"/>
      <c r="Y393" s="192"/>
      <c r="Z393" s="192"/>
      <c r="AA393" s="192"/>
      <c r="AB393" s="192"/>
      <c r="AC393" s="192"/>
      <c r="AD393" s="192"/>
      <c r="AE393" s="192"/>
      <c r="AF393" s="192"/>
      <c r="AG393" s="192"/>
      <c r="AH393" s="192"/>
      <c r="AI393" s="192"/>
      <c r="AJ393" s="192"/>
      <c r="AK393" s="192"/>
      <c r="AL393" s="192"/>
      <c r="AM393" s="192"/>
      <c r="AN393" s="192"/>
      <c r="AO393" s="192"/>
      <c r="AP393" s="192"/>
      <c r="AQ393" s="192"/>
      <c r="AR393" s="192"/>
      <c r="AS393" s="192"/>
      <c r="AT393" s="192"/>
      <c r="AU393" s="192"/>
      <c r="AV393" s="192"/>
    </row>
    <row r="394" spans="1:48" s="5" customFormat="1" x14ac:dyDescent="0.2">
      <c r="A394" s="24"/>
      <c r="B394" s="551" t="s">
        <v>67</v>
      </c>
      <c r="C394" s="536"/>
      <c r="D394" s="198">
        <v>0</v>
      </c>
      <c r="E394" s="198">
        <v>0</v>
      </c>
      <c r="F394" s="198">
        <v>29385</v>
      </c>
      <c r="G394" s="570">
        <f t="shared" si="81"/>
        <v>1.8251552795031056</v>
      </c>
      <c r="H394" s="579">
        <f>+F394+R394</f>
        <v>23622</v>
      </c>
      <c r="I394" s="584">
        <f t="shared" si="82"/>
        <v>1.4672049689440994</v>
      </c>
      <c r="J394" s="178" t="s">
        <v>333</v>
      </c>
      <c r="K394" s="199"/>
      <c r="L394" s="199"/>
      <c r="M394" s="199"/>
      <c r="N394" s="199"/>
      <c r="O394" s="200"/>
      <c r="P394" s="201"/>
      <c r="Q394" s="195">
        <v>0</v>
      </c>
      <c r="R394" s="196">
        <v>-5763</v>
      </c>
      <c r="S394" s="200"/>
      <c r="T394" s="199"/>
      <c r="U394" s="199"/>
      <c r="V394" s="199"/>
      <c r="W394" s="199"/>
      <c r="X394" s="199"/>
      <c r="Y394" s="199"/>
      <c r="Z394" s="199"/>
      <c r="AA394" s="199"/>
      <c r="AB394" s="199"/>
      <c r="AC394" s="199"/>
      <c r="AD394" s="199"/>
      <c r="AE394" s="199"/>
      <c r="AF394" s="199"/>
      <c r="AG394" s="199"/>
      <c r="AH394" s="199"/>
      <c r="AI394" s="199"/>
      <c r="AJ394" s="199"/>
      <c r="AK394" s="199"/>
      <c r="AL394" s="199"/>
      <c r="AM394" s="199"/>
      <c r="AN394" s="199"/>
      <c r="AO394" s="199"/>
      <c r="AP394" s="199"/>
      <c r="AQ394" s="199"/>
      <c r="AR394" s="199"/>
      <c r="AS394" s="199"/>
      <c r="AT394" s="199"/>
      <c r="AU394" s="199"/>
      <c r="AV394" s="199"/>
    </row>
    <row r="395" spans="1:48" s="5" customFormat="1" x14ac:dyDescent="0.2">
      <c r="A395" s="24"/>
      <c r="B395" s="552" t="s">
        <v>68</v>
      </c>
      <c r="C395" s="537"/>
      <c r="D395" s="198">
        <v>0</v>
      </c>
      <c r="E395" s="198">
        <v>0</v>
      </c>
      <c r="F395" s="198">
        <v>0</v>
      </c>
      <c r="G395" s="570">
        <f t="shared" si="81"/>
        <v>0</v>
      </c>
      <c r="H395" s="579">
        <f>+F395+R395</f>
        <v>0</v>
      </c>
      <c r="I395" s="584">
        <f t="shared" si="82"/>
        <v>0</v>
      </c>
      <c r="J395" s="178" t="s">
        <v>333</v>
      </c>
      <c r="K395" s="199"/>
      <c r="L395" s="199"/>
      <c r="M395" s="199"/>
      <c r="N395" s="199"/>
      <c r="O395" s="200"/>
      <c r="P395" s="201"/>
      <c r="Q395" s="195">
        <v>0</v>
      </c>
      <c r="R395" s="196">
        <f t="shared" si="80"/>
        <v>0</v>
      </c>
      <c r="S395" s="200"/>
      <c r="T395" s="199"/>
      <c r="U395" s="199"/>
      <c r="V395" s="199"/>
      <c r="W395" s="199"/>
      <c r="X395" s="199"/>
      <c r="Y395" s="199"/>
      <c r="Z395" s="199"/>
      <c r="AA395" s="199"/>
      <c r="AB395" s="199"/>
      <c r="AC395" s="199"/>
      <c r="AD395" s="199"/>
      <c r="AE395" s="199"/>
      <c r="AF395" s="199"/>
      <c r="AG395" s="199"/>
      <c r="AH395" s="199"/>
      <c r="AI395" s="199"/>
      <c r="AJ395" s="199"/>
      <c r="AK395" s="199"/>
      <c r="AL395" s="199"/>
      <c r="AM395" s="199"/>
      <c r="AN395" s="199"/>
      <c r="AO395" s="199"/>
      <c r="AP395" s="199"/>
      <c r="AQ395" s="199"/>
      <c r="AR395" s="199"/>
      <c r="AS395" s="199"/>
      <c r="AT395" s="199"/>
      <c r="AU395" s="199"/>
      <c r="AV395" s="199"/>
    </row>
    <row r="396" spans="1:48" s="5" customFormat="1" x14ac:dyDescent="0.2">
      <c r="A396" s="24"/>
      <c r="B396" s="552" t="s">
        <v>69</v>
      </c>
      <c r="C396" s="536"/>
      <c r="D396" s="198">
        <v>0</v>
      </c>
      <c r="E396" s="198">
        <v>0</v>
      </c>
      <c r="F396" s="198">
        <v>0</v>
      </c>
      <c r="G396" s="570">
        <f t="shared" si="81"/>
        <v>0</v>
      </c>
      <c r="H396" s="579">
        <f>+F396+R396</f>
        <v>0</v>
      </c>
      <c r="I396" s="584">
        <f t="shared" si="82"/>
        <v>0</v>
      </c>
      <c r="J396" s="178" t="s">
        <v>333</v>
      </c>
      <c r="K396" s="199"/>
      <c r="L396" s="199"/>
      <c r="M396" s="199"/>
      <c r="N396" s="199"/>
      <c r="O396" s="200"/>
      <c r="P396" s="201"/>
      <c r="Q396" s="195">
        <v>0</v>
      </c>
      <c r="R396" s="196">
        <f t="shared" si="80"/>
        <v>0</v>
      </c>
      <c r="S396" s="200"/>
      <c r="T396" s="199"/>
      <c r="U396" s="199"/>
      <c r="V396" s="199"/>
      <c r="W396" s="199"/>
      <c r="X396" s="199"/>
      <c r="Y396" s="199"/>
      <c r="Z396" s="199"/>
      <c r="AA396" s="199"/>
      <c r="AB396" s="199"/>
      <c r="AC396" s="199"/>
      <c r="AD396" s="199"/>
      <c r="AE396" s="199"/>
      <c r="AF396" s="199"/>
      <c r="AG396" s="199"/>
      <c r="AH396" s="199"/>
      <c r="AI396" s="199"/>
      <c r="AJ396" s="199"/>
      <c r="AK396" s="199"/>
      <c r="AL396" s="199"/>
      <c r="AM396" s="199"/>
      <c r="AN396" s="199"/>
      <c r="AO396" s="199"/>
      <c r="AP396" s="199"/>
      <c r="AQ396" s="199"/>
      <c r="AR396" s="199"/>
      <c r="AS396" s="199"/>
      <c r="AT396" s="199"/>
      <c r="AU396" s="199"/>
      <c r="AV396" s="199"/>
    </row>
    <row r="397" spans="1:48" s="5" customFormat="1" x14ac:dyDescent="0.2">
      <c r="A397" s="24"/>
      <c r="B397" s="552" t="s">
        <v>73</v>
      </c>
      <c r="C397" s="536"/>
      <c r="D397" s="198">
        <v>0</v>
      </c>
      <c r="E397" s="198">
        <v>0</v>
      </c>
      <c r="F397" s="198">
        <v>0</v>
      </c>
      <c r="G397" s="570">
        <f t="shared" si="81"/>
        <v>0</v>
      </c>
      <c r="H397" s="579">
        <f>+F397+R397</f>
        <v>0</v>
      </c>
      <c r="I397" s="584">
        <f t="shared" si="82"/>
        <v>0</v>
      </c>
      <c r="J397" s="178" t="s">
        <v>333</v>
      </c>
      <c r="K397" s="199"/>
      <c r="L397" s="199"/>
      <c r="M397" s="199"/>
      <c r="N397" s="199"/>
      <c r="O397" s="200"/>
      <c r="P397" s="201"/>
      <c r="Q397" s="195">
        <v>0</v>
      </c>
      <c r="R397" s="196">
        <f t="shared" si="80"/>
        <v>0</v>
      </c>
      <c r="S397" s="200"/>
      <c r="T397" s="199"/>
      <c r="U397" s="199"/>
      <c r="V397" s="199"/>
      <c r="W397" s="199"/>
      <c r="X397" s="199"/>
      <c r="Y397" s="199"/>
      <c r="Z397" s="199"/>
      <c r="AA397" s="199"/>
      <c r="AB397" s="199"/>
      <c r="AC397" s="199"/>
      <c r="AD397" s="199"/>
      <c r="AE397" s="199"/>
      <c r="AF397" s="199"/>
      <c r="AG397" s="199"/>
      <c r="AH397" s="199"/>
      <c r="AI397" s="199"/>
      <c r="AJ397" s="199"/>
      <c r="AK397" s="199"/>
      <c r="AL397" s="199"/>
      <c r="AM397" s="199"/>
      <c r="AN397" s="199"/>
      <c r="AO397" s="199"/>
      <c r="AP397" s="199"/>
      <c r="AQ397" s="199"/>
      <c r="AR397" s="199"/>
      <c r="AS397" s="199"/>
      <c r="AT397" s="199"/>
      <c r="AU397" s="199"/>
      <c r="AV397" s="199"/>
    </row>
    <row r="398" spans="1:48" s="5" customFormat="1" x14ac:dyDescent="0.2">
      <c r="A398" s="24"/>
      <c r="B398" s="552" t="s">
        <v>72</v>
      </c>
      <c r="C398" s="537"/>
      <c r="D398" s="198">
        <v>0</v>
      </c>
      <c r="E398" s="198">
        <v>0</v>
      </c>
      <c r="F398" s="198">
        <v>0</v>
      </c>
      <c r="G398" s="570">
        <f t="shared" si="81"/>
        <v>0</v>
      </c>
      <c r="H398" s="579">
        <f>+F398+R398</f>
        <v>0</v>
      </c>
      <c r="I398" s="584">
        <f t="shared" si="82"/>
        <v>0</v>
      </c>
      <c r="J398" s="178" t="s">
        <v>333</v>
      </c>
      <c r="K398" s="199"/>
      <c r="L398" s="199"/>
      <c r="M398" s="199"/>
      <c r="N398" s="199"/>
      <c r="O398" s="200"/>
      <c r="P398" s="201"/>
      <c r="Q398" s="195">
        <v>0</v>
      </c>
      <c r="R398" s="196">
        <f t="shared" si="80"/>
        <v>0</v>
      </c>
      <c r="S398" s="200"/>
      <c r="T398" s="199"/>
      <c r="U398" s="199"/>
      <c r="V398" s="199"/>
      <c r="W398" s="199"/>
      <c r="X398" s="199"/>
      <c r="Y398" s="199"/>
      <c r="Z398" s="199"/>
      <c r="AA398" s="199"/>
      <c r="AB398" s="199"/>
      <c r="AC398" s="199"/>
      <c r="AD398" s="199"/>
      <c r="AE398" s="199"/>
      <c r="AF398" s="199"/>
      <c r="AG398" s="199"/>
      <c r="AH398" s="199"/>
      <c r="AI398" s="199"/>
      <c r="AJ398" s="199"/>
      <c r="AK398" s="199"/>
      <c r="AL398" s="199"/>
      <c r="AM398" s="199"/>
      <c r="AN398" s="199"/>
      <c r="AO398" s="199"/>
      <c r="AP398" s="199"/>
      <c r="AQ398" s="199"/>
      <c r="AR398" s="199"/>
      <c r="AS398" s="199"/>
      <c r="AT398" s="199"/>
      <c r="AU398" s="199"/>
      <c r="AV398" s="199"/>
    </row>
    <row r="399" spans="1:48" s="7" customFormat="1" x14ac:dyDescent="0.2">
      <c r="A399" s="23"/>
      <c r="B399" s="550" t="s">
        <v>70</v>
      </c>
      <c r="C399" s="535"/>
      <c r="D399" s="603">
        <f>SUM(D400:D403)</f>
        <v>0</v>
      </c>
      <c r="E399" s="603">
        <f>SUM(E400:E403)</f>
        <v>0</v>
      </c>
      <c r="F399" s="603">
        <f>SUM(F400:F403)</f>
        <v>0</v>
      </c>
      <c r="G399" s="568">
        <f t="shared" si="81"/>
        <v>0</v>
      </c>
      <c r="H399" s="577">
        <f>SUM(H400:H403)</f>
        <v>0</v>
      </c>
      <c r="I399" s="582">
        <f t="shared" si="82"/>
        <v>0</v>
      </c>
      <c r="J399" s="178" t="s">
        <v>333</v>
      </c>
      <c r="K399" s="192"/>
      <c r="L399" s="192"/>
      <c r="M399" s="192"/>
      <c r="N399" s="192"/>
      <c r="O399" s="193"/>
      <c r="P399" s="194"/>
      <c r="Q399" s="195"/>
      <c r="R399" s="196"/>
      <c r="S399" s="193"/>
      <c r="T399" s="192"/>
      <c r="U399" s="192"/>
      <c r="V399" s="192"/>
      <c r="W399" s="192"/>
      <c r="X399" s="192"/>
      <c r="Y399" s="192"/>
      <c r="Z399" s="192"/>
      <c r="AA399" s="192"/>
      <c r="AB399" s="192"/>
      <c r="AC399" s="192"/>
      <c r="AD399" s="192"/>
      <c r="AE399" s="192"/>
      <c r="AF399" s="192"/>
      <c r="AG399" s="192"/>
      <c r="AH399" s="192"/>
      <c r="AI399" s="192"/>
      <c r="AJ399" s="192"/>
      <c r="AK399" s="192"/>
      <c r="AL399" s="192"/>
      <c r="AM399" s="192"/>
      <c r="AN399" s="192"/>
      <c r="AO399" s="192"/>
      <c r="AP399" s="192"/>
      <c r="AQ399" s="192"/>
      <c r="AR399" s="192"/>
      <c r="AS399" s="192"/>
      <c r="AT399" s="192"/>
      <c r="AU399" s="192"/>
      <c r="AV399" s="192"/>
    </row>
    <row r="400" spans="1:48" s="5" customFormat="1" x14ac:dyDescent="0.2">
      <c r="A400" s="24"/>
      <c r="B400" s="551" t="s">
        <v>296</v>
      </c>
      <c r="C400" s="536"/>
      <c r="D400" s="198">
        <v>0</v>
      </c>
      <c r="E400" s="198">
        <v>0</v>
      </c>
      <c r="F400" s="198"/>
      <c r="G400" s="570">
        <f t="shared" si="81"/>
        <v>0</v>
      </c>
      <c r="H400" s="579">
        <f>+F400+R400</f>
        <v>0</v>
      </c>
      <c r="I400" s="584">
        <f t="shared" si="82"/>
        <v>0</v>
      </c>
      <c r="J400" s="178" t="s">
        <v>333</v>
      </c>
      <c r="K400" s="199"/>
      <c r="L400" s="199"/>
      <c r="M400" s="199"/>
      <c r="N400" s="199"/>
      <c r="O400" s="200"/>
      <c r="P400" s="201"/>
      <c r="Q400" s="195">
        <v>0</v>
      </c>
      <c r="R400" s="196">
        <f t="shared" si="80"/>
        <v>0</v>
      </c>
      <c r="S400" s="200"/>
      <c r="T400" s="199"/>
      <c r="U400" s="199"/>
      <c r="V400" s="199"/>
      <c r="W400" s="199"/>
      <c r="X400" s="199"/>
      <c r="Y400" s="199"/>
      <c r="Z400" s="199"/>
      <c r="AA400" s="199"/>
      <c r="AB400" s="199"/>
      <c r="AC400" s="199"/>
      <c r="AD400" s="199"/>
      <c r="AE400" s="199"/>
      <c r="AF400" s="199"/>
      <c r="AG400" s="199"/>
      <c r="AH400" s="199"/>
      <c r="AI400" s="199"/>
      <c r="AJ400" s="199"/>
      <c r="AK400" s="199"/>
      <c r="AL400" s="199"/>
      <c r="AM400" s="199"/>
      <c r="AN400" s="199"/>
      <c r="AO400" s="199"/>
      <c r="AP400" s="199"/>
      <c r="AQ400" s="199"/>
      <c r="AR400" s="199"/>
      <c r="AS400" s="199"/>
      <c r="AT400" s="199"/>
      <c r="AU400" s="199"/>
      <c r="AV400" s="199"/>
    </row>
    <row r="401" spans="1:48" s="5" customFormat="1" x14ac:dyDescent="0.2">
      <c r="A401" s="24"/>
      <c r="B401" s="552" t="s">
        <v>297</v>
      </c>
      <c r="C401" s="536"/>
      <c r="D401" s="198">
        <v>0</v>
      </c>
      <c r="E401" s="198">
        <v>0</v>
      </c>
      <c r="F401" s="198">
        <v>0</v>
      </c>
      <c r="G401" s="570">
        <f t="shared" si="81"/>
        <v>0</v>
      </c>
      <c r="H401" s="579">
        <f>+F401+R401</f>
        <v>0</v>
      </c>
      <c r="I401" s="584">
        <f t="shared" si="82"/>
        <v>0</v>
      </c>
      <c r="J401" s="178" t="s">
        <v>333</v>
      </c>
      <c r="K401" s="199"/>
      <c r="L401" s="199"/>
      <c r="M401" s="199"/>
      <c r="N401" s="199"/>
      <c r="O401" s="200"/>
      <c r="P401" s="201"/>
      <c r="Q401" s="195">
        <v>0</v>
      </c>
      <c r="R401" s="196">
        <f t="shared" si="80"/>
        <v>0</v>
      </c>
      <c r="S401" s="200"/>
      <c r="T401" s="199"/>
      <c r="U401" s="199"/>
      <c r="V401" s="199"/>
      <c r="W401" s="199"/>
      <c r="X401" s="199"/>
      <c r="Y401" s="199"/>
      <c r="Z401" s="199"/>
      <c r="AA401" s="199"/>
      <c r="AB401" s="199"/>
      <c r="AC401" s="199"/>
      <c r="AD401" s="199"/>
      <c r="AE401" s="199"/>
      <c r="AF401" s="199"/>
      <c r="AG401" s="199"/>
      <c r="AH401" s="199"/>
      <c r="AI401" s="199"/>
      <c r="AJ401" s="199"/>
      <c r="AK401" s="199"/>
      <c r="AL401" s="199"/>
      <c r="AM401" s="199"/>
      <c r="AN401" s="199"/>
      <c r="AO401" s="199"/>
      <c r="AP401" s="199"/>
      <c r="AQ401" s="199"/>
      <c r="AR401" s="199"/>
      <c r="AS401" s="199"/>
      <c r="AT401" s="199"/>
      <c r="AU401" s="199"/>
      <c r="AV401" s="199"/>
    </row>
    <row r="402" spans="1:48" s="5" customFormat="1" x14ac:dyDescent="0.2">
      <c r="A402" s="24"/>
      <c r="B402" s="552" t="s">
        <v>298</v>
      </c>
      <c r="C402" s="536"/>
      <c r="D402" s="198">
        <v>0</v>
      </c>
      <c r="E402" s="198">
        <v>0</v>
      </c>
      <c r="F402" s="198">
        <v>0</v>
      </c>
      <c r="G402" s="570">
        <f t="shared" si="81"/>
        <v>0</v>
      </c>
      <c r="H402" s="579">
        <f>+F402+R402</f>
        <v>0</v>
      </c>
      <c r="I402" s="584">
        <f t="shared" si="82"/>
        <v>0</v>
      </c>
      <c r="J402" s="178" t="s">
        <v>333</v>
      </c>
      <c r="K402" s="199"/>
      <c r="L402" s="199"/>
      <c r="M402" s="199"/>
      <c r="N402" s="199"/>
      <c r="O402" s="200"/>
      <c r="P402" s="201"/>
      <c r="Q402" s="195">
        <v>0</v>
      </c>
      <c r="R402" s="196">
        <f t="shared" si="80"/>
        <v>0</v>
      </c>
      <c r="S402" s="200"/>
      <c r="T402" s="199"/>
      <c r="U402" s="199"/>
      <c r="V402" s="199"/>
      <c r="W402" s="199"/>
      <c r="X402" s="199"/>
      <c r="Y402" s="199"/>
      <c r="Z402" s="199"/>
      <c r="AA402" s="199"/>
      <c r="AB402" s="199"/>
      <c r="AC402" s="199"/>
      <c r="AD402" s="199"/>
      <c r="AE402" s="199"/>
      <c r="AF402" s="199"/>
      <c r="AG402" s="199"/>
      <c r="AH402" s="199"/>
      <c r="AI402" s="199"/>
      <c r="AJ402" s="199"/>
      <c r="AK402" s="199"/>
      <c r="AL402" s="199"/>
      <c r="AM402" s="199"/>
      <c r="AN402" s="199"/>
      <c r="AO402" s="199"/>
      <c r="AP402" s="199"/>
      <c r="AQ402" s="199"/>
      <c r="AR402" s="199"/>
      <c r="AS402" s="199"/>
      <c r="AT402" s="199"/>
      <c r="AU402" s="199"/>
      <c r="AV402" s="199"/>
    </row>
    <row r="403" spans="1:48" s="5" customFormat="1" x14ac:dyDescent="0.2">
      <c r="A403" s="24"/>
      <c r="B403" s="552" t="s">
        <v>71</v>
      </c>
      <c r="C403" s="536"/>
      <c r="D403" s="198">
        <v>0</v>
      </c>
      <c r="E403" s="198">
        <v>0</v>
      </c>
      <c r="F403" s="198">
        <v>0</v>
      </c>
      <c r="G403" s="570">
        <f t="shared" si="81"/>
        <v>0</v>
      </c>
      <c r="H403" s="579">
        <f>+F403+R403</f>
        <v>0</v>
      </c>
      <c r="I403" s="584">
        <f t="shared" si="82"/>
        <v>0</v>
      </c>
      <c r="J403" s="178" t="s">
        <v>333</v>
      </c>
      <c r="K403" s="199"/>
      <c r="L403" s="199"/>
      <c r="M403" s="199"/>
      <c r="N403" s="199"/>
      <c r="O403" s="200"/>
      <c r="P403" s="201"/>
      <c r="Q403" s="195">
        <v>0</v>
      </c>
      <c r="R403" s="196">
        <f t="shared" si="80"/>
        <v>0</v>
      </c>
      <c r="S403" s="200"/>
      <c r="T403" s="199"/>
      <c r="U403" s="199"/>
      <c r="V403" s="199"/>
      <c r="W403" s="199"/>
      <c r="X403" s="199"/>
      <c r="Y403" s="199"/>
      <c r="Z403" s="199"/>
      <c r="AA403" s="199"/>
      <c r="AB403" s="199"/>
      <c r="AC403" s="199"/>
      <c r="AD403" s="199"/>
      <c r="AE403" s="199"/>
      <c r="AF403" s="199"/>
      <c r="AG403" s="199"/>
      <c r="AH403" s="199"/>
      <c r="AI403" s="199"/>
      <c r="AJ403" s="199"/>
      <c r="AK403" s="199"/>
      <c r="AL403" s="199"/>
      <c r="AM403" s="199"/>
      <c r="AN403" s="199"/>
      <c r="AO403" s="199"/>
      <c r="AP403" s="199"/>
      <c r="AQ403" s="199"/>
      <c r="AR403" s="199"/>
      <c r="AS403" s="199"/>
      <c r="AT403" s="199"/>
      <c r="AU403" s="199"/>
      <c r="AV403" s="199"/>
    </row>
    <row r="404" spans="1:48" s="7" customFormat="1" x14ac:dyDescent="0.2">
      <c r="A404" s="23"/>
      <c r="B404" s="550" t="s">
        <v>89</v>
      </c>
      <c r="C404" s="535"/>
      <c r="D404" s="603">
        <f>SUM(D405:D406)</f>
        <v>0</v>
      </c>
      <c r="E404" s="603">
        <f>SUM(E405:E406)</f>
        <v>0</v>
      </c>
      <c r="F404" s="603">
        <f>SUM(F405:F406)</f>
        <v>0</v>
      </c>
      <c r="G404" s="568">
        <f t="shared" si="81"/>
        <v>0</v>
      </c>
      <c r="H404" s="577">
        <f>SUM(H405:H406)</f>
        <v>9449</v>
      </c>
      <c r="I404" s="582">
        <f t="shared" si="82"/>
        <v>0.58689440993788822</v>
      </c>
      <c r="J404" s="178" t="s">
        <v>333</v>
      </c>
      <c r="K404" s="192"/>
      <c r="L404" s="192"/>
      <c r="M404" s="192"/>
      <c r="N404" s="192"/>
      <c r="O404" s="193"/>
      <c r="P404" s="194"/>
      <c r="Q404" s="195"/>
      <c r="R404" s="196"/>
      <c r="S404" s="193"/>
      <c r="T404" s="192"/>
      <c r="U404" s="192"/>
      <c r="V404" s="192"/>
      <c r="W404" s="192"/>
      <c r="X404" s="192"/>
      <c r="Y404" s="192"/>
      <c r="Z404" s="192"/>
      <c r="AA404" s="192"/>
      <c r="AB404" s="192"/>
      <c r="AC404" s="192"/>
      <c r="AD404" s="192"/>
      <c r="AE404" s="192"/>
      <c r="AF404" s="192"/>
      <c r="AG404" s="192"/>
      <c r="AH404" s="192"/>
      <c r="AI404" s="192"/>
      <c r="AJ404" s="192"/>
      <c r="AK404" s="192"/>
      <c r="AL404" s="192"/>
      <c r="AM404" s="192"/>
      <c r="AN404" s="192"/>
      <c r="AO404" s="192"/>
      <c r="AP404" s="192"/>
      <c r="AQ404" s="192"/>
      <c r="AR404" s="192"/>
      <c r="AS404" s="192"/>
      <c r="AT404" s="192"/>
      <c r="AU404" s="192"/>
      <c r="AV404" s="192"/>
    </row>
    <row r="405" spans="1:48" s="5" customFormat="1" x14ac:dyDescent="0.2">
      <c r="A405" s="24"/>
      <c r="B405" s="551" t="s">
        <v>296</v>
      </c>
      <c r="C405" s="536"/>
      <c r="D405" s="198">
        <v>0</v>
      </c>
      <c r="E405" s="198">
        <v>0</v>
      </c>
      <c r="F405" s="198">
        <v>0</v>
      </c>
      <c r="G405" s="570">
        <f t="shared" si="81"/>
        <v>0</v>
      </c>
      <c r="H405" s="579">
        <f>+F405+R405</f>
        <v>9449</v>
      </c>
      <c r="I405" s="584">
        <f t="shared" si="82"/>
        <v>0.58689440993788822</v>
      </c>
      <c r="J405" s="178" t="s">
        <v>333</v>
      </c>
      <c r="K405" s="199"/>
      <c r="L405" s="199"/>
      <c r="M405" s="199"/>
      <c r="N405" s="199"/>
      <c r="O405" s="200"/>
      <c r="P405" s="201"/>
      <c r="Q405" s="195">
        <v>0</v>
      </c>
      <c r="R405" s="196">
        <v>9449</v>
      </c>
      <c r="S405" s="200"/>
      <c r="T405" s="199"/>
      <c r="U405" s="199"/>
      <c r="V405" s="199"/>
      <c r="W405" s="199"/>
      <c r="X405" s="199"/>
      <c r="Y405" s="199"/>
      <c r="Z405" s="199"/>
      <c r="AA405" s="199"/>
      <c r="AB405" s="199"/>
      <c r="AC405" s="199"/>
      <c r="AD405" s="199"/>
      <c r="AE405" s="199"/>
      <c r="AF405" s="199"/>
      <c r="AG405" s="199"/>
      <c r="AH405" s="199"/>
      <c r="AI405" s="199"/>
      <c r="AJ405" s="199"/>
      <c r="AK405" s="199"/>
      <c r="AL405" s="199"/>
      <c r="AM405" s="199"/>
      <c r="AN405" s="199"/>
      <c r="AO405" s="199"/>
      <c r="AP405" s="199"/>
      <c r="AQ405" s="199"/>
      <c r="AR405" s="199"/>
      <c r="AS405" s="199"/>
      <c r="AT405" s="199"/>
      <c r="AU405" s="199"/>
      <c r="AV405" s="199"/>
    </row>
    <row r="406" spans="1:48" s="5" customFormat="1" x14ac:dyDescent="0.2">
      <c r="A406" s="24"/>
      <c r="B406" s="552" t="s">
        <v>90</v>
      </c>
      <c r="C406" s="536"/>
      <c r="D406" s="198">
        <v>0</v>
      </c>
      <c r="E406" s="198">
        <v>0</v>
      </c>
      <c r="F406" s="198">
        <v>0</v>
      </c>
      <c r="G406" s="570">
        <f t="shared" si="81"/>
        <v>0</v>
      </c>
      <c r="H406" s="579">
        <f>+F406+R406</f>
        <v>0</v>
      </c>
      <c r="I406" s="584">
        <f t="shared" si="82"/>
        <v>0</v>
      </c>
      <c r="J406" s="178" t="s">
        <v>333</v>
      </c>
      <c r="K406" s="199"/>
      <c r="L406" s="199"/>
      <c r="M406" s="199"/>
      <c r="N406" s="199"/>
      <c r="O406" s="200"/>
      <c r="P406" s="201"/>
      <c r="Q406" s="195">
        <v>0</v>
      </c>
      <c r="R406" s="196">
        <f t="shared" si="80"/>
        <v>0</v>
      </c>
      <c r="S406" s="200"/>
      <c r="T406" s="199"/>
      <c r="U406" s="199"/>
      <c r="V406" s="199"/>
      <c r="W406" s="199"/>
      <c r="X406" s="199"/>
      <c r="Y406" s="199"/>
      <c r="Z406" s="199"/>
      <c r="AA406" s="199"/>
      <c r="AB406" s="199"/>
      <c r="AC406" s="199"/>
      <c r="AD406" s="199"/>
      <c r="AE406" s="199"/>
      <c r="AF406" s="199"/>
      <c r="AG406" s="199"/>
      <c r="AH406" s="199"/>
      <c r="AI406" s="199"/>
      <c r="AJ406" s="199"/>
      <c r="AK406" s="199"/>
      <c r="AL406" s="199"/>
      <c r="AM406" s="199"/>
      <c r="AN406" s="199"/>
      <c r="AO406" s="199"/>
      <c r="AP406" s="199"/>
      <c r="AQ406" s="199"/>
      <c r="AR406" s="199"/>
      <c r="AS406" s="199"/>
      <c r="AT406" s="199"/>
      <c r="AU406" s="199"/>
      <c r="AV406" s="199"/>
    </row>
    <row r="407" spans="1:48" s="7" customFormat="1" x14ac:dyDescent="0.2">
      <c r="A407" s="23"/>
      <c r="B407" s="550" t="s">
        <v>79</v>
      </c>
      <c r="C407" s="535"/>
      <c r="D407" s="603">
        <f>SUM(D408:D419)</f>
        <v>0</v>
      </c>
      <c r="E407" s="603">
        <f>SUM(E408:E419)</f>
        <v>0</v>
      </c>
      <c r="F407" s="603">
        <f>SUM(F408:F419)</f>
        <v>30000</v>
      </c>
      <c r="G407" s="568">
        <f t="shared" si="81"/>
        <v>1.8633540372670807</v>
      </c>
      <c r="H407" s="577">
        <f>SUM(H408:H419)</f>
        <v>0</v>
      </c>
      <c r="I407" s="582">
        <f t="shared" si="82"/>
        <v>0</v>
      </c>
      <c r="J407" s="178" t="s">
        <v>333</v>
      </c>
      <c r="K407" s="192"/>
      <c r="L407" s="192"/>
      <c r="M407" s="192"/>
      <c r="N407" s="192"/>
      <c r="O407" s="193"/>
      <c r="P407" s="194"/>
      <c r="Q407" s="195"/>
      <c r="R407" s="196"/>
      <c r="S407" s="193"/>
      <c r="T407" s="192"/>
      <c r="U407" s="192"/>
      <c r="V407" s="192"/>
      <c r="W407" s="192"/>
      <c r="X407" s="192"/>
      <c r="Y407" s="192"/>
      <c r="Z407" s="192"/>
      <c r="AA407" s="192"/>
      <c r="AB407" s="192"/>
      <c r="AC407" s="192"/>
      <c r="AD407" s="192"/>
      <c r="AE407" s="192"/>
      <c r="AF407" s="192"/>
      <c r="AG407" s="192"/>
      <c r="AH407" s="192"/>
      <c r="AI407" s="192"/>
      <c r="AJ407" s="192"/>
      <c r="AK407" s="192"/>
      <c r="AL407" s="192"/>
      <c r="AM407" s="192"/>
      <c r="AN407" s="192"/>
      <c r="AO407" s="192"/>
      <c r="AP407" s="192"/>
      <c r="AQ407" s="192"/>
      <c r="AR407" s="192"/>
      <c r="AS407" s="192"/>
      <c r="AT407" s="192"/>
      <c r="AU407" s="192"/>
      <c r="AV407" s="192"/>
    </row>
    <row r="408" spans="1:48" s="5" customFormat="1" x14ac:dyDescent="0.2">
      <c r="A408" s="24"/>
      <c r="B408" s="551" t="s">
        <v>67</v>
      </c>
      <c r="C408" s="536"/>
      <c r="D408" s="198">
        <v>0</v>
      </c>
      <c r="E408" s="198">
        <v>0</v>
      </c>
      <c r="F408" s="198">
        <v>0</v>
      </c>
      <c r="G408" s="570">
        <f t="shared" si="81"/>
        <v>0</v>
      </c>
      <c r="H408" s="579">
        <f t="shared" ref="H408:H419" si="83">+F408+R408</f>
        <v>0</v>
      </c>
      <c r="I408" s="584">
        <f t="shared" si="82"/>
        <v>0</v>
      </c>
      <c r="J408" s="178" t="s">
        <v>333</v>
      </c>
      <c r="K408" s="199"/>
      <c r="L408" s="199"/>
      <c r="M408" s="199"/>
      <c r="N408" s="199"/>
      <c r="O408" s="200"/>
      <c r="P408" s="201"/>
      <c r="Q408" s="195">
        <v>0</v>
      </c>
      <c r="R408" s="196">
        <f t="shared" si="80"/>
        <v>0</v>
      </c>
      <c r="S408" s="200"/>
      <c r="T408" s="199"/>
      <c r="U408" s="199"/>
      <c r="V408" s="199"/>
      <c r="W408" s="199"/>
      <c r="X408" s="199"/>
      <c r="Y408" s="199"/>
      <c r="Z408" s="199"/>
      <c r="AA408" s="199"/>
      <c r="AB408" s="199"/>
      <c r="AC408" s="199"/>
      <c r="AD408" s="199"/>
      <c r="AE408" s="199"/>
      <c r="AF408" s="199"/>
      <c r="AG408" s="199"/>
      <c r="AH408" s="199"/>
      <c r="AI408" s="199"/>
      <c r="AJ408" s="199"/>
      <c r="AK408" s="199"/>
      <c r="AL408" s="199"/>
      <c r="AM408" s="199"/>
      <c r="AN408" s="199"/>
      <c r="AO408" s="199"/>
      <c r="AP408" s="199"/>
      <c r="AQ408" s="199"/>
      <c r="AR408" s="199"/>
      <c r="AS408" s="199"/>
      <c r="AT408" s="199"/>
      <c r="AU408" s="199"/>
      <c r="AV408" s="199"/>
    </row>
    <row r="409" spans="1:48" s="5" customFormat="1" x14ac:dyDescent="0.2">
      <c r="A409" s="24"/>
      <c r="B409" s="552" t="s">
        <v>35</v>
      </c>
      <c r="C409" s="536"/>
      <c r="D409" s="198">
        <v>0</v>
      </c>
      <c r="E409" s="198">
        <v>0</v>
      </c>
      <c r="F409" s="198">
        <v>30000</v>
      </c>
      <c r="G409" s="570">
        <f t="shared" si="81"/>
        <v>1.8633540372670807</v>
      </c>
      <c r="H409" s="579">
        <f t="shared" si="83"/>
        <v>0</v>
      </c>
      <c r="I409" s="584">
        <f t="shared" si="82"/>
        <v>0</v>
      </c>
      <c r="J409" s="178" t="s">
        <v>333</v>
      </c>
      <c r="K409" s="199"/>
      <c r="L409" s="199"/>
      <c r="M409" s="199"/>
      <c r="N409" s="199"/>
      <c r="O409" s="200"/>
      <c r="P409" s="201"/>
      <c r="Q409" s="195">
        <v>0</v>
      </c>
      <c r="R409" s="196">
        <v>-30000</v>
      </c>
      <c r="S409" s="200"/>
      <c r="T409" s="199"/>
      <c r="U409" s="199"/>
      <c r="V409" s="199"/>
      <c r="W409" s="199"/>
      <c r="X409" s="199"/>
      <c r="Y409" s="199"/>
      <c r="Z409" s="199"/>
      <c r="AA409" s="199"/>
      <c r="AB409" s="199"/>
      <c r="AC409" s="199"/>
      <c r="AD409" s="199"/>
      <c r="AE409" s="199"/>
      <c r="AF409" s="199"/>
      <c r="AG409" s="199"/>
      <c r="AH409" s="199"/>
      <c r="AI409" s="199"/>
      <c r="AJ409" s="199"/>
      <c r="AK409" s="199"/>
      <c r="AL409" s="199"/>
      <c r="AM409" s="199"/>
      <c r="AN409" s="199"/>
      <c r="AO409" s="199"/>
      <c r="AP409" s="199"/>
      <c r="AQ409" s="199"/>
      <c r="AR409" s="199"/>
      <c r="AS409" s="199"/>
      <c r="AT409" s="199"/>
      <c r="AU409" s="199"/>
      <c r="AV409" s="199"/>
    </row>
    <row r="410" spans="1:48" s="5" customFormat="1" x14ac:dyDescent="0.2">
      <c r="A410" s="24"/>
      <c r="B410" s="552" t="s">
        <v>36</v>
      </c>
      <c r="C410" s="536"/>
      <c r="D410" s="198">
        <v>0</v>
      </c>
      <c r="E410" s="198">
        <v>0</v>
      </c>
      <c r="F410" s="198">
        <v>0</v>
      </c>
      <c r="G410" s="570">
        <f t="shared" si="81"/>
        <v>0</v>
      </c>
      <c r="H410" s="579">
        <f t="shared" si="83"/>
        <v>0</v>
      </c>
      <c r="I410" s="584">
        <f t="shared" si="82"/>
        <v>0</v>
      </c>
      <c r="J410" s="178" t="s">
        <v>333</v>
      </c>
      <c r="K410" s="199"/>
      <c r="L410" s="199"/>
      <c r="M410" s="199"/>
      <c r="N410" s="199"/>
      <c r="O410" s="200"/>
      <c r="P410" s="201"/>
      <c r="Q410" s="195">
        <v>0</v>
      </c>
      <c r="R410" s="196">
        <f t="shared" si="80"/>
        <v>0</v>
      </c>
      <c r="S410" s="200"/>
      <c r="T410" s="199"/>
      <c r="U410" s="199"/>
      <c r="V410" s="199"/>
      <c r="W410" s="199"/>
      <c r="X410" s="199"/>
      <c r="Y410" s="199"/>
      <c r="Z410" s="199"/>
      <c r="AA410" s="199"/>
      <c r="AB410" s="199"/>
      <c r="AC410" s="199"/>
      <c r="AD410" s="199"/>
      <c r="AE410" s="199"/>
      <c r="AF410" s="199"/>
      <c r="AG410" s="199"/>
      <c r="AH410" s="199"/>
      <c r="AI410" s="199"/>
      <c r="AJ410" s="199"/>
      <c r="AK410" s="199"/>
      <c r="AL410" s="199"/>
      <c r="AM410" s="199"/>
      <c r="AN410" s="199"/>
      <c r="AO410" s="199"/>
      <c r="AP410" s="199"/>
      <c r="AQ410" s="199"/>
      <c r="AR410" s="199"/>
      <c r="AS410" s="199"/>
      <c r="AT410" s="199"/>
      <c r="AU410" s="199"/>
      <c r="AV410" s="199"/>
    </row>
    <row r="411" spans="1:48" s="5" customFormat="1" x14ac:dyDescent="0.2">
      <c r="A411" s="24"/>
      <c r="B411" s="552" t="s">
        <v>80</v>
      </c>
      <c r="C411" s="536"/>
      <c r="D411" s="198">
        <v>0</v>
      </c>
      <c r="E411" s="198">
        <v>0</v>
      </c>
      <c r="F411" s="198">
        <v>0</v>
      </c>
      <c r="G411" s="570">
        <f t="shared" si="81"/>
        <v>0</v>
      </c>
      <c r="H411" s="579">
        <f t="shared" si="83"/>
        <v>0</v>
      </c>
      <c r="I411" s="584">
        <f t="shared" si="82"/>
        <v>0</v>
      </c>
      <c r="J411" s="178" t="s">
        <v>333</v>
      </c>
      <c r="K411" s="199"/>
      <c r="L411" s="199"/>
      <c r="M411" s="199"/>
      <c r="N411" s="199"/>
      <c r="O411" s="200"/>
      <c r="P411" s="201"/>
      <c r="Q411" s="195">
        <v>0</v>
      </c>
      <c r="R411" s="196">
        <f t="shared" si="80"/>
        <v>0</v>
      </c>
      <c r="S411" s="200"/>
      <c r="T411" s="199"/>
      <c r="U411" s="199"/>
      <c r="V411" s="199"/>
      <c r="W411" s="199"/>
      <c r="X411" s="199"/>
      <c r="Y411" s="199"/>
      <c r="Z411" s="199"/>
      <c r="AA411" s="199"/>
      <c r="AB411" s="199"/>
      <c r="AC411" s="199"/>
      <c r="AD411" s="199"/>
      <c r="AE411" s="199"/>
      <c r="AF411" s="199"/>
      <c r="AG411" s="199"/>
      <c r="AH411" s="199"/>
      <c r="AI411" s="199"/>
      <c r="AJ411" s="199"/>
      <c r="AK411" s="199"/>
      <c r="AL411" s="199"/>
      <c r="AM411" s="199"/>
      <c r="AN411" s="199"/>
      <c r="AO411" s="199"/>
      <c r="AP411" s="199"/>
      <c r="AQ411" s="199"/>
      <c r="AR411" s="199"/>
      <c r="AS411" s="199"/>
      <c r="AT411" s="199"/>
      <c r="AU411" s="199"/>
      <c r="AV411" s="199"/>
    </row>
    <row r="412" spans="1:48" s="5" customFormat="1" x14ac:dyDescent="0.2">
      <c r="A412" s="24"/>
      <c r="B412" s="552" t="s">
        <v>81</v>
      </c>
      <c r="C412" s="536"/>
      <c r="D412" s="198">
        <v>0</v>
      </c>
      <c r="E412" s="198">
        <v>0</v>
      </c>
      <c r="F412" s="198">
        <v>0</v>
      </c>
      <c r="G412" s="570">
        <f t="shared" si="81"/>
        <v>0</v>
      </c>
      <c r="H412" s="579">
        <f t="shared" si="83"/>
        <v>0</v>
      </c>
      <c r="I412" s="584">
        <f t="shared" si="82"/>
        <v>0</v>
      </c>
      <c r="J412" s="178" t="s">
        <v>333</v>
      </c>
      <c r="K412" s="199"/>
      <c r="L412" s="199"/>
      <c r="M412" s="199"/>
      <c r="N412" s="199"/>
      <c r="O412" s="200"/>
      <c r="P412" s="201"/>
      <c r="Q412" s="195">
        <v>0</v>
      </c>
      <c r="R412" s="196">
        <f t="shared" si="80"/>
        <v>0</v>
      </c>
      <c r="S412" s="200"/>
      <c r="T412" s="199"/>
      <c r="U412" s="199"/>
      <c r="V412" s="199"/>
      <c r="W412" s="199"/>
      <c r="X412" s="199"/>
      <c r="Y412" s="199"/>
      <c r="Z412" s="199"/>
      <c r="AA412" s="199"/>
      <c r="AB412" s="199"/>
      <c r="AC412" s="199"/>
      <c r="AD412" s="199"/>
      <c r="AE412" s="199"/>
      <c r="AF412" s="199"/>
      <c r="AG412" s="199"/>
      <c r="AH412" s="199"/>
      <c r="AI412" s="199"/>
      <c r="AJ412" s="199"/>
      <c r="AK412" s="199"/>
      <c r="AL412" s="199"/>
      <c r="AM412" s="199"/>
      <c r="AN412" s="199"/>
      <c r="AO412" s="199"/>
      <c r="AP412" s="199"/>
      <c r="AQ412" s="199"/>
      <c r="AR412" s="199"/>
      <c r="AS412" s="199"/>
      <c r="AT412" s="199"/>
      <c r="AU412" s="199"/>
      <c r="AV412" s="199"/>
    </row>
    <row r="413" spans="1:48" s="5" customFormat="1" x14ac:dyDescent="0.2">
      <c r="A413" s="24"/>
      <c r="B413" s="552" t="s">
        <v>82</v>
      </c>
      <c r="C413" s="536"/>
      <c r="D413" s="198">
        <v>0</v>
      </c>
      <c r="E413" s="198">
        <v>0</v>
      </c>
      <c r="F413" s="198">
        <v>0</v>
      </c>
      <c r="G413" s="570">
        <f t="shared" si="81"/>
        <v>0</v>
      </c>
      <c r="H413" s="579">
        <f t="shared" si="83"/>
        <v>0</v>
      </c>
      <c r="I413" s="584">
        <f t="shared" si="82"/>
        <v>0</v>
      </c>
      <c r="J413" s="178" t="s">
        <v>333</v>
      </c>
      <c r="K413" s="199"/>
      <c r="L413" s="199"/>
      <c r="M413" s="199"/>
      <c r="N413" s="199"/>
      <c r="O413" s="200"/>
      <c r="P413" s="201"/>
      <c r="Q413" s="195">
        <v>0</v>
      </c>
      <c r="R413" s="196">
        <f t="shared" si="80"/>
        <v>0</v>
      </c>
      <c r="S413" s="200"/>
      <c r="T413" s="199"/>
      <c r="U413" s="199"/>
      <c r="V413" s="199"/>
      <c r="W413" s="199"/>
      <c r="X413" s="199"/>
      <c r="Y413" s="199"/>
      <c r="Z413" s="199"/>
      <c r="AA413" s="199"/>
      <c r="AB413" s="199"/>
      <c r="AC413" s="199"/>
      <c r="AD413" s="199"/>
      <c r="AE413" s="199"/>
      <c r="AF413" s="199"/>
      <c r="AG413" s="199"/>
      <c r="AH413" s="199"/>
      <c r="AI413" s="199"/>
      <c r="AJ413" s="199"/>
      <c r="AK413" s="199"/>
      <c r="AL413" s="199"/>
      <c r="AM413" s="199"/>
      <c r="AN413" s="199"/>
      <c r="AO413" s="199"/>
      <c r="AP413" s="199"/>
      <c r="AQ413" s="199"/>
      <c r="AR413" s="199"/>
      <c r="AS413" s="199"/>
      <c r="AT413" s="199"/>
      <c r="AU413" s="199"/>
      <c r="AV413" s="199"/>
    </row>
    <row r="414" spans="1:48" s="5" customFormat="1" x14ac:dyDescent="0.2">
      <c r="A414" s="24"/>
      <c r="B414" s="552" t="s">
        <v>83</v>
      </c>
      <c r="C414" s="536"/>
      <c r="D414" s="198">
        <v>0</v>
      </c>
      <c r="E414" s="198">
        <v>0</v>
      </c>
      <c r="F414" s="198">
        <v>0</v>
      </c>
      <c r="G414" s="570">
        <f t="shared" si="81"/>
        <v>0</v>
      </c>
      <c r="H414" s="579">
        <f t="shared" si="83"/>
        <v>0</v>
      </c>
      <c r="I414" s="584">
        <f t="shared" si="82"/>
        <v>0</v>
      </c>
      <c r="J414" s="178" t="s">
        <v>333</v>
      </c>
      <c r="K414" s="199"/>
      <c r="L414" s="199"/>
      <c r="M414" s="199"/>
      <c r="N414" s="199"/>
      <c r="O414" s="200"/>
      <c r="P414" s="201"/>
      <c r="Q414" s="195">
        <v>0</v>
      </c>
      <c r="R414" s="196">
        <f t="shared" si="80"/>
        <v>0</v>
      </c>
      <c r="S414" s="200"/>
      <c r="T414" s="199"/>
      <c r="U414" s="199"/>
      <c r="V414" s="199"/>
      <c r="W414" s="199"/>
      <c r="X414" s="199"/>
      <c r="Y414" s="199"/>
      <c r="Z414" s="199"/>
      <c r="AA414" s="199"/>
      <c r="AB414" s="199"/>
      <c r="AC414" s="199"/>
      <c r="AD414" s="199"/>
      <c r="AE414" s="199"/>
      <c r="AF414" s="199"/>
      <c r="AG414" s="199"/>
      <c r="AH414" s="199"/>
      <c r="AI414" s="199"/>
      <c r="AJ414" s="199"/>
      <c r="AK414" s="199"/>
      <c r="AL414" s="199"/>
      <c r="AM414" s="199"/>
      <c r="AN414" s="199"/>
      <c r="AO414" s="199"/>
      <c r="AP414" s="199"/>
      <c r="AQ414" s="199"/>
      <c r="AR414" s="199"/>
      <c r="AS414" s="199"/>
      <c r="AT414" s="199"/>
      <c r="AU414" s="199"/>
      <c r="AV414" s="199"/>
    </row>
    <row r="415" spans="1:48" s="5" customFormat="1" x14ac:dyDescent="0.2">
      <c r="A415" s="24"/>
      <c r="B415" s="552" t="s">
        <v>84</v>
      </c>
      <c r="C415" s="536"/>
      <c r="D415" s="198">
        <v>0</v>
      </c>
      <c r="E415" s="198">
        <v>0</v>
      </c>
      <c r="F415" s="198">
        <v>0</v>
      </c>
      <c r="G415" s="570">
        <f t="shared" si="81"/>
        <v>0</v>
      </c>
      <c r="H415" s="579">
        <f t="shared" si="83"/>
        <v>0</v>
      </c>
      <c r="I415" s="584">
        <f t="shared" si="82"/>
        <v>0</v>
      </c>
      <c r="J415" s="178" t="s">
        <v>333</v>
      </c>
      <c r="K415" s="199"/>
      <c r="L415" s="199"/>
      <c r="M415" s="199"/>
      <c r="N415" s="199"/>
      <c r="O415" s="200"/>
      <c r="P415" s="201"/>
      <c r="Q415" s="195">
        <v>0</v>
      </c>
      <c r="R415" s="196">
        <f t="shared" si="80"/>
        <v>0</v>
      </c>
      <c r="S415" s="200"/>
      <c r="T415" s="199"/>
      <c r="U415" s="199"/>
      <c r="V415" s="199"/>
      <c r="W415" s="199"/>
      <c r="X415" s="199"/>
      <c r="Y415" s="199"/>
      <c r="Z415" s="199"/>
      <c r="AA415" s="199"/>
      <c r="AB415" s="199"/>
      <c r="AC415" s="199"/>
      <c r="AD415" s="199"/>
      <c r="AE415" s="199"/>
      <c r="AF415" s="199"/>
      <c r="AG415" s="199"/>
      <c r="AH415" s="199"/>
      <c r="AI415" s="199"/>
      <c r="AJ415" s="199"/>
      <c r="AK415" s="199"/>
      <c r="AL415" s="199"/>
      <c r="AM415" s="199"/>
      <c r="AN415" s="199"/>
      <c r="AO415" s="199"/>
      <c r="AP415" s="199"/>
      <c r="AQ415" s="199"/>
      <c r="AR415" s="199"/>
      <c r="AS415" s="199"/>
      <c r="AT415" s="199"/>
      <c r="AU415" s="199"/>
      <c r="AV415" s="199"/>
    </row>
    <row r="416" spans="1:48" s="5" customFormat="1" x14ac:dyDescent="0.2">
      <c r="A416" s="24"/>
      <c r="B416" s="552" t="s">
        <v>85</v>
      </c>
      <c r="C416" s="536"/>
      <c r="D416" s="198">
        <v>0</v>
      </c>
      <c r="E416" s="198">
        <v>0</v>
      </c>
      <c r="F416" s="198">
        <v>0</v>
      </c>
      <c r="G416" s="570">
        <f t="shared" si="81"/>
        <v>0</v>
      </c>
      <c r="H416" s="579">
        <f t="shared" si="83"/>
        <v>0</v>
      </c>
      <c r="I416" s="584">
        <f t="shared" si="82"/>
        <v>0</v>
      </c>
      <c r="J416" s="178" t="s">
        <v>333</v>
      </c>
      <c r="K416" s="199"/>
      <c r="L416" s="199"/>
      <c r="M416" s="199"/>
      <c r="N416" s="199"/>
      <c r="O416" s="200"/>
      <c r="P416" s="201"/>
      <c r="Q416" s="195">
        <v>0</v>
      </c>
      <c r="R416" s="196">
        <f t="shared" si="80"/>
        <v>0</v>
      </c>
      <c r="S416" s="200"/>
      <c r="T416" s="199"/>
      <c r="U416" s="199"/>
      <c r="V416" s="199"/>
      <c r="W416" s="199"/>
      <c r="X416" s="199"/>
      <c r="Y416" s="199"/>
      <c r="Z416" s="199"/>
      <c r="AA416" s="199"/>
      <c r="AB416" s="199"/>
      <c r="AC416" s="199"/>
      <c r="AD416" s="199"/>
      <c r="AE416" s="199"/>
      <c r="AF416" s="199"/>
      <c r="AG416" s="199"/>
      <c r="AH416" s="199"/>
      <c r="AI416" s="199"/>
      <c r="AJ416" s="199"/>
      <c r="AK416" s="199"/>
      <c r="AL416" s="199"/>
      <c r="AM416" s="199"/>
      <c r="AN416" s="199"/>
      <c r="AO416" s="199"/>
      <c r="AP416" s="199"/>
      <c r="AQ416" s="199"/>
      <c r="AR416" s="199"/>
      <c r="AS416" s="199"/>
      <c r="AT416" s="199"/>
      <c r="AU416" s="199"/>
      <c r="AV416" s="199"/>
    </row>
    <row r="417" spans="1:48" s="5" customFormat="1" x14ac:dyDescent="0.2">
      <c r="A417" s="24"/>
      <c r="B417" s="552" t="s">
        <v>86</v>
      </c>
      <c r="C417" s="536"/>
      <c r="D417" s="198">
        <v>0</v>
      </c>
      <c r="E417" s="198">
        <v>0</v>
      </c>
      <c r="F417" s="198">
        <v>0</v>
      </c>
      <c r="G417" s="570">
        <f t="shared" si="81"/>
        <v>0</v>
      </c>
      <c r="H417" s="579">
        <f t="shared" si="83"/>
        <v>0</v>
      </c>
      <c r="I417" s="584">
        <f t="shared" si="82"/>
        <v>0</v>
      </c>
      <c r="J417" s="178" t="s">
        <v>333</v>
      </c>
      <c r="K417" s="199"/>
      <c r="L417" s="199"/>
      <c r="M417" s="199"/>
      <c r="N417" s="199"/>
      <c r="O417" s="200"/>
      <c r="P417" s="201"/>
      <c r="Q417" s="195">
        <v>0</v>
      </c>
      <c r="R417" s="196">
        <f t="shared" si="80"/>
        <v>0</v>
      </c>
      <c r="S417" s="200"/>
      <c r="T417" s="199"/>
      <c r="U417" s="199"/>
      <c r="V417" s="199"/>
      <c r="W417" s="199"/>
      <c r="X417" s="199"/>
      <c r="Y417" s="199"/>
      <c r="Z417" s="199"/>
      <c r="AA417" s="199"/>
      <c r="AB417" s="199"/>
      <c r="AC417" s="199"/>
      <c r="AD417" s="199"/>
      <c r="AE417" s="199"/>
      <c r="AF417" s="199"/>
      <c r="AG417" s="199"/>
      <c r="AH417" s="199"/>
      <c r="AI417" s="199"/>
      <c r="AJ417" s="199"/>
      <c r="AK417" s="199"/>
      <c r="AL417" s="199"/>
      <c r="AM417" s="199"/>
      <c r="AN417" s="199"/>
      <c r="AO417" s="199"/>
      <c r="AP417" s="199"/>
      <c r="AQ417" s="199"/>
      <c r="AR417" s="199"/>
      <c r="AS417" s="199"/>
      <c r="AT417" s="199"/>
      <c r="AU417" s="199"/>
      <c r="AV417" s="199"/>
    </row>
    <row r="418" spans="1:48" s="5" customFormat="1" x14ac:dyDescent="0.2">
      <c r="A418" s="24"/>
      <c r="B418" s="552" t="s">
        <v>87</v>
      </c>
      <c r="C418" s="536"/>
      <c r="D418" s="198">
        <v>0</v>
      </c>
      <c r="E418" s="198">
        <v>0</v>
      </c>
      <c r="F418" s="198">
        <v>0</v>
      </c>
      <c r="G418" s="570">
        <f t="shared" si="81"/>
        <v>0</v>
      </c>
      <c r="H418" s="579">
        <f t="shared" si="83"/>
        <v>0</v>
      </c>
      <c r="I418" s="584">
        <f t="shared" si="82"/>
        <v>0</v>
      </c>
      <c r="J418" s="178" t="s">
        <v>333</v>
      </c>
      <c r="K418" s="199"/>
      <c r="L418" s="199"/>
      <c r="M418" s="199"/>
      <c r="N418" s="199"/>
      <c r="O418" s="200"/>
      <c r="P418" s="201"/>
      <c r="Q418" s="195">
        <v>0</v>
      </c>
      <c r="R418" s="196">
        <f t="shared" si="80"/>
        <v>0</v>
      </c>
      <c r="S418" s="200"/>
      <c r="T418" s="199"/>
      <c r="U418" s="199"/>
      <c r="V418" s="199"/>
      <c r="W418" s="199"/>
      <c r="X418" s="199"/>
      <c r="Y418" s="199"/>
      <c r="Z418" s="199"/>
      <c r="AA418" s="199"/>
      <c r="AB418" s="199"/>
      <c r="AC418" s="199"/>
      <c r="AD418" s="199"/>
      <c r="AE418" s="199"/>
      <c r="AF418" s="199"/>
      <c r="AG418" s="199"/>
      <c r="AH418" s="199"/>
      <c r="AI418" s="199"/>
      <c r="AJ418" s="199"/>
      <c r="AK418" s="199"/>
      <c r="AL418" s="199"/>
      <c r="AM418" s="199"/>
      <c r="AN418" s="199"/>
      <c r="AO418" s="199"/>
      <c r="AP418" s="199"/>
      <c r="AQ418" s="199"/>
      <c r="AR418" s="199"/>
      <c r="AS418" s="199"/>
      <c r="AT418" s="199"/>
      <c r="AU418" s="199"/>
      <c r="AV418" s="199"/>
    </row>
    <row r="419" spans="1:48" s="5" customFormat="1" x14ac:dyDescent="0.2">
      <c r="A419" s="24"/>
      <c r="B419" s="552" t="s">
        <v>88</v>
      </c>
      <c r="C419" s="536"/>
      <c r="D419" s="198">
        <v>0</v>
      </c>
      <c r="E419" s="198">
        <v>0</v>
      </c>
      <c r="F419" s="198">
        <v>0</v>
      </c>
      <c r="G419" s="570">
        <f t="shared" si="81"/>
        <v>0</v>
      </c>
      <c r="H419" s="579">
        <f t="shared" si="83"/>
        <v>0</v>
      </c>
      <c r="I419" s="584">
        <f t="shared" si="82"/>
        <v>0</v>
      </c>
      <c r="J419" s="178" t="s">
        <v>333</v>
      </c>
      <c r="K419" s="199"/>
      <c r="L419" s="199"/>
      <c r="M419" s="199"/>
      <c r="N419" s="199"/>
      <c r="O419" s="200"/>
      <c r="P419" s="201"/>
      <c r="Q419" s="195">
        <v>0</v>
      </c>
      <c r="R419" s="196">
        <f t="shared" si="80"/>
        <v>0</v>
      </c>
      <c r="S419" s="200"/>
      <c r="T419" s="199"/>
      <c r="U419" s="199"/>
      <c r="V419" s="199"/>
      <c r="W419" s="199"/>
      <c r="X419" s="199"/>
      <c r="Y419" s="199"/>
      <c r="Z419" s="199"/>
      <c r="AA419" s="199"/>
      <c r="AB419" s="199"/>
      <c r="AC419" s="199"/>
      <c r="AD419" s="199"/>
      <c r="AE419" s="199"/>
      <c r="AF419" s="199"/>
      <c r="AG419" s="199"/>
      <c r="AH419" s="199"/>
      <c r="AI419" s="199"/>
      <c r="AJ419" s="199"/>
      <c r="AK419" s="199"/>
      <c r="AL419" s="199"/>
      <c r="AM419" s="199"/>
      <c r="AN419" s="199"/>
      <c r="AO419" s="199"/>
      <c r="AP419" s="199"/>
      <c r="AQ419" s="199"/>
      <c r="AR419" s="199"/>
      <c r="AS419" s="199"/>
      <c r="AT419" s="199"/>
      <c r="AU419" s="199"/>
      <c r="AV419" s="199"/>
    </row>
    <row r="420" spans="1:48" s="7" customFormat="1" x14ac:dyDescent="0.2">
      <c r="A420" s="23"/>
      <c r="B420" s="550" t="s">
        <v>61</v>
      </c>
      <c r="C420" s="535"/>
      <c r="D420" s="603">
        <f>SUM(D421:D426)</f>
        <v>0</v>
      </c>
      <c r="E420" s="603">
        <f>SUM(E421:E426)</f>
        <v>0</v>
      </c>
      <c r="F420" s="603">
        <f>SUM(F421:F426)</f>
        <v>0</v>
      </c>
      <c r="G420" s="568">
        <f t="shared" ref="G420:G434" si="84">(F420/$H$357)</f>
        <v>0</v>
      </c>
      <c r="H420" s="577">
        <f>SUM(H421:H426)</f>
        <v>0</v>
      </c>
      <c r="I420" s="582">
        <f t="shared" ref="I420:I434" si="85">(H420/$H$357)</f>
        <v>0</v>
      </c>
      <c r="J420" s="178" t="s">
        <v>333</v>
      </c>
      <c r="K420" s="192"/>
      <c r="L420" s="192"/>
      <c r="M420" s="192"/>
      <c r="N420" s="192"/>
      <c r="O420" s="193"/>
      <c r="P420" s="194"/>
      <c r="Q420" s="195"/>
      <c r="R420" s="196"/>
      <c r="S420" s="193"/>
      <c r="T420" s="192"/>
      <c r="U420" s="192"/>
      <c r="V420" s="192"/>
      <c r="W420" s="192"/>
      <c r="X420" s="192"/>
      <c r="Y420" s="192"/>
      <c r="Z420" s="192"/>
      <c r="AA420" s="192"/>
      <c r="AB420" s="192"/>
      <c r="AC420" s="192"/>
      <c r="AD420" s="192"/>
      <c r="AE420" s="192"/>
      <c r="AF420" s="192"/>
      <c r="AG420" s="192"/>
      <c r="AH420" s="192"/>
      <c r="AI420" s="192"/>
      <c r="AJ420" s="192"/>
      <c r="AK420" s="192"/>
      <c r="AL420" s="192"/>
      <c r="AM420" s="192"/>
      <c r="AN420" s="192"/>
      <c r="AO420" s="192"/>
      <c r="AP420" s="192"/>
      <c r="AQ420" s="192"/>
      <c r="AR420" s="192"/>
      <c r="AS420" s="192"/>
      <c r="AT420" s="192"/>
      <c r="AU420" s="192"/>
      <c r="AV420" s="192"/>
    </row>
    <row r="421" spans="1:48" s="5" customFormat="1" x14ac:dyDescent="0.2">
      <c r="A421" s="24"/>
      <c r="B421" s="551" t="s">
        <v>67</v>
      </c>
      <c r="C421" s="536"/>
      <c r="D421" s="198">
        <v>0</v>
      </c>
      <c r="E421" s="198">
        <v>0</v>
      </c>
      <c r="F421" s="198">
        <v>0</v>
      </c>
      <c r="G421" s="570">
        <f t="shared" si="84"/>
        <v>0</v>
      </c>
      <c r="H421" s="579">
        <f t="shared" ref="H421:H426" si="86">+F421+R421</f>
        <v>0</v>
      </c>
      <c r="I421" s="584">
        <f t="shared" si="85"/>
        <v>0</v>
      </c>
      <c r="J421" s="178" t="s">
        <v>333</v>
      </c>
      <c r="K421" s="199"/>
      <c r="L421" s="199"/>
      <c r="M421" s="199"/>
      <c r="N421" s="199"/>
      <c r="O421" s="200"/>
      <c r="P421" s="201"/>
      <c r="Q421" s="195">
        <v>0</v>
      </c>
      <c r="R421" s="196">
        <f t="shared" si="80"/>
        <v>0</v>
      </c>
      <c r="S421" s="200"/>
      <c r="T421" s="199"/>
      <c r="U421" s="199"/>
      <c r="V421" s="199"/>
      <c r="W421" s="199"/>
      <c r="X421" s="199"/>
      <c r="Y421" s="199"/>
      <c r="Z421" s="199"/>
      <c r="AA421" s="199"/>
      <c r="AB421" s="199"/>
      <c r="AC421" s="199"/>
      <c r="AD421" s="199"/>
      <c r="AE421" s="199"/>
      <c r="AF421" s="199"/>
      <c r="AG421" s="199"/>
      <c r="AH421" s="199"/>
      <c r="AI421" s="199"/>
      <c r="AJ421" s="199"/>
      <c r="AK421" s="199"/>
      <c r="AL421" s="199"/>
      <c r="AM421" s="199"/>
      <c r="AN421" s="199"/>
      <c r="AO421" s="199"/>
      <c r="AP421" s="199"/>
      <c r="AQ421" s="199"/>
      <c r="AR421" s="199"/>
      <c r="AS421" s="199"/>
      <c r="AT421" s="199"/>
      <c r="AU421" s="199"/>
      <c r="AV421" s="199"/>
    </row>
    <row r="422" spans="1:48" s="5" customFormat="1" x14ac:dyDescent="0.2">
      <c r="A422" s="24"/>
      <c r="B422" s="552" t="s">
        <v>62</v>
      </c>
      <c r="C422" s="536"/>
      <c r="D422" s="198">
        <v>0</v>
      </c>
      <c r="E422" s="198">
        <v>0</v>
      </c>
      <c r="F422" s="198">
        <v>0</v>
      </c>
      <c r="G422" s="570">
        <f t="shared" si="84"/>
        <v>0</v>
      </c>
      <c r="H422" s="579">
        <f t="shared" si="86"/>
        <v>0</v>
      </c>
      <c r="I422" s="584">
        <f t="shared" si="85"/>
        <v>0</v>
      </c>
      <c r="J422" s="178" t="s">
        <v>333</v>
      </c>
      <c r="K422" s="199"/>
      <c r="L422" s="199"/>
      <c r="M422" s="199"/>
      <c r="N422" s="199"/>
      <c r="O422" s="200"/>
      <c r="P422" s="201"/>
      <c r="Q422" s="195">
        <v>0</v>
      </c>
      <c r="R422" s="196">
        <f t="shared" si="80"/>
        <v>0</v>
      </c>
      <c r="S422" s="200"/>
      <c r="T422" s="199"/>
      <c r="U422" s="199"/>
      <c r="V422" s="199"/>
      <c r="W422" s="199"/>
      <c r="X422" s="199"/>
      <c r="Y422" s="199"/>
      <c r="Z422" s="199"/>
      <c r="AA422" s="199"/>
      <c r="AB422" s="199"/>
      <c r="AC422" s="199"/>
      <c r="AD422" s="199"/>
      <c r="AE422" s="199"/>
      <c r="AF422" s="199"/>
      <c r="AG422" s="199"/>
      <c r="AH422" s="199"/>
      <c r="AI422" s="199"/>
      <c r="AJ422" s="199"/>
      <c r="AK422" s="199"/>
      <c r="AL422" s="199"/>
      <c r="AM422" s="199"/>
      <c r="AN422" s="199"/>
      <c r="AO422" s="199"/>
      <c r="AP422" s="199"/>
      <c r="AQ422" s="199"/>
      <c r="AR422" s="199"/>
      <c r="AS422" s="199"/>
      <c r="AT422" s="199"/>
      <c r="AU422" s="199"/>
      <c r="AV422" s="199"/>
    </row>
    <row r="423" spans="1:48" s="5" customFormat="1" x14ac:dyDescent="0.2">
      <c r="A423" s="24"/>
      <c r="B423" s="552" t="s">
        <v>63</v>
      </c>
      <c r="C423" s="536"/>
      <c r="D423" s="198">
        <v>0</v>
      </c>
      <c r="E423" s="198">
        <v>0</v>
      </c>
      <c r="F423" s="198">
        <v>0</v>
      </c>
      <c r="G423" s="570">
        <f t="shared" si="84"/>
        <v>0</v>
      </c>
      <c r="H423" s="579">
        <f t="shared" si="86"/>
        <v>0</v>
      </c>
      <c r="I423" s="584">
        <f t="shared" si="85"/>
        <v>0</v>
      </c>
      <c r="J423" s="178" t="s">
        <v>333</v>
      </c>
      <c r="K423" s="199"/>
      <c r="L423" s="199"/>
      <c r="M423" s="199"/>
      <c r="N423" s="199"/>
      <c r="O423" s="200"/>
      <c r="P423" s="201"/>
      <c r="Q423" s="195">
        <v>0</v>
      </c>
      <c r="R423" s="196">
        <f t="shared" si="80"/>
        <v>0</v>
      </c>
      <c r="S423" s="200"/>
      <c r="T423" s="199"/>
      <c r="U423" s="199"/>
      <c r="V423" s="199"/>
      <c r="W423" s="199"/>
      <c r="X423" s="199"/>
      <c r="Y423" s="199"/>
      <c r="Z423" s="199"/>
      <c r="AA423" s="199"/>
      <c r="AB423" s="199"/>
      <c r="AC423" s="199"/>
      <c r="AD423" s="199"/>
      <c r="AE423" s="199"/>
      <c r="AF423" s="199"/>
      <c r="AG423" s="199"/>
      <c r="AH423" s="199"/>
      <c r="AI423" s="199"/>
      <c r="AJ423" s="199"/>
      <c r="AK423" s="199"/>
      <c r="AL423" s="199"/>
      <c r="AM423" s="199"/>
      <c r="AN423" s="199"/>
      <c r="AO423" s="199"/>
      <c r="AP423" s="199"/>
      <c r="AQ423" s="199"/>
      <c r="AR423" s="199"/>
      <c r="AS423" s="199"/>
      <c r="AT423" s="199"/>
      <c r="AU423" s="199"/>
      <c r="AV423" s="199"/>
    </row>
    <row r="424" spans="1:48" s="5" customFormat="1" x14ac:dyDescent="0.2">
      <c r="A424" s="24"/>
      <c r="B424" s="552" t="s">
        <v>64</v>
      </c>
      <c r="C424" s="536"/>
      <c r="D424" s="198">
        <v>0</v>
      </c>
      <c r="E424" s="198">
        <v>0</v>
      </c>
      <c r="F424" s="198">
        <v>0</v>
      </c>
      <c r="G424" s="570">
        <f t="shared" si="84"/>
        <v>0</v>
      </c>
      <c r="H424" s="579">
        <f t="shared" si="86"/>
        <v>0</v>
      </c>
      <c r="I424" s="584">
        <f t="shared" si="85"/>
        <v>0</v>
      </c>
      <c r="J424" s="178" t="s">
        <v>333</v>
      </c>
      <c r="K424" s="199"/>
      <c r="L424" s="199"/>
      <c r="M424" s="199"/>
      <c r="N424" s="199"/>
      <c r="O424" s="200"/>
      <c r="P424" s="201"/>
      <c r="Q424" s="195">
        <v>0</v>
      </c>
      <c r="R424" s="196">
        <f t="shared" si="80"/>
        <v>0</v>
      </c>
      <c r="S424" s="200"/>
      <c r="T424" s="199"/>
      <c r="U424" s="199"/>
      <c r="V424" s="199"/>
      <c r="W424" s="199"/>
      <c r="X424" s="199"/>
      <c r="Y424" s="199"/>
      <c r="Z424" s="199"/>
      <c r="AA424" s="199"/>
      <c r="AB424" s="199"/>
      <c r="AC424" s="199"/>
      <c r="AD424" s="199"/>
      <c r="AE424" s="199"/>
      <c r="AF424" s="199"/>
      <c r="AG424" s="199"/>
      <c r="AH424" s="199"/>
      <c r="AI424" s="199"/>
      <c r="AJ424" s="199"/>
      <c r="AK424" s="199"/>
      <c r="AL424" s="199"/>
      <c r="AM424" s="199"/>
      <c r="AN424" s="199"/>
      <c r="AO424" s="199"/>
      <c r="AP424" s="199"/>
      <c r="AQ424" s="199"/>
      <c r="AR424" s="199"/>
      <c r="AS424" s="199"/>
      <c r="AT424" s="199"/>
      <c r="AU424" s="199"/>
      <c r="AV424" s="199"/>
    </row>
    <row r="425" spans="1:48" s="5" customFormat="1" x14ac:dyDescent="0.2">
      <c r="A425" s="24"/>
      <c r="B425" s="552" t="s">
        <v>109</v>
      </c>
      <c r="C425" s="536"/>
      <c r="D425" s="198">
        <v>0</v>
      </c>
      <c r="E425" s="198">
        <v>0</v>
      </c>
      <c r="F425" s="198">
        <v>0</v>
      </c>
      <c r="G425" s="570">
        <f t="shared" si="84"/>
        <v>0</v>
      </c>
      <c r="H425" s="579">
        <f t="shared" si="86"/>
        <v>0</v>
      </c>
      <c r="I425" s="584">
        <f t="shared" si="85"/>
        <v>0</v>
      </c>
      <c r="J425" s="178" t="s">
        <v>333</v>
      </c>
      <c r="K425" s="199"/>
      <c r="L425" s="199"/>
      <c r="M425" s="199"/>
      <c r="N425" s="199"/>
      <c r="O425" s="200"/>
      <c r="P425" s="201"/>
      <c r="Q425" s="195">
        <v>0</v>
      </c>
      <c r="R425" s="196">
        <f t="shared" si="80"/>
        <v>0</v>
      </c>
      <c r="S425" s="200"/>
      <c r="T425" s="199"/>
      <c r="U425" s="199"/>
      <c r="V425" s="199"/>
      <c r="W425" s="199"/>
      <c r="X425" s="199"/>
      <c r="Y425" s="199"/>
      <c r="Z425" s="199"/>
      <c r="AA425" s="199"/>
      <c r="AB425" s="199"/>
      <c r="AC425" s="199"/>
      <c r="AD425" s="199"/>
      <c r="AE425" s="199"/>
      <c r="AF425" s="199"/>
      <c r="AG425" s="199"/>
      <c r="AH425" s="199"/>
      <c r="AI425" s="199"/>
      <c r="AJ425" s="199"/>
      <c r="AK425" s="199"/>
      <c r="AL425" s="199"/>
      <c r="AM425" s="199"/>
      <c r="AN425" s="199"/>
      <c r="AO425" s="199"/>
      <c r="AP425" s="199"/>
      <c r="AQ425" s="199"/>
      <c r="AR425" s="199"/>
      <c r="AS425" s="199"/>
      <c r="AT425" s="199"/>
      <c r="AU425" s="199"/>
      <c r="AV425" s="199"/>
    </row>
    <row r="426" spans="1:48" s="5" customFormat="1" x14ac:dyDescent="0.2">
      <c r="A426" s="24"/>
      <c r="B426" s="552" t="s">
        <v>65</v>
      </c>
      <c r="C426" s="537"/>
      <c r="D426" s="198">
        <v>0</v>
      </c>
      <c r="E426" s="198">
        <v>0</v>
      </c>
      <c r="F426" s="198">
        <v>0</v>
      </c>
      <c r="G426" s="570">
        <f t="shared" si="84"/>
        <v>0</v>
      </c>
      <c r="H426" s="579">
        <f t="shared" si="86"/>
        <v>0</v>
      </c>
      <c r="I426" s="584">
        <f t="shared" si="85"/>
        <v>0</v>
      </c>
      <c r="J426" s="178" t="s">
        <v>333</v>
      </c>
      <c r="K426" s="199"/>
      <c r="L426" s="199"/>
      <c r="M426" s="199"/>
      <c r="N426" s="199"/>
      <c r="O426" s="200"/>
      <c r="P426" s="201"/>
      <c r="Q426" s="195">
        <v>0</v>
      </c>
      <c r="R426" s="196">
        <f t="shared" si="80"/>
        <v>0</v>
      </c>
      <c r="S426" s="200"/>
      <c r="T426" s="199"/>
      <c r="U426" s="199"/>
      <c r="V426" s="199"/>
      <c r="W426" s="199"/>
      <c r="X426" s="199"/>
      <c r="Y426" s="199"/>
      <c r="Z426" s="199"/>
      <c r="AA426" s="199"/>
      <c r="AB426" s="199"/>
      <c r="AC426" s="199"/>
      <c r="AD426" s="199"/>
      <c r="AE426" s="199"/>
      <c r="AF426" s="199"/>
      <c r="AG426" s="199"/>
      <c r="AH426" s="199"/>
      <c r="AI426" s="199"/>
      <c r="AJ426" s="199"/>
      <c r="AK426" s="199"/>
      <c r="AL426" s="199"/>
      <c r="AM426" s="199"/>
      <c r="AN426" s="199"/>
      <c r="AO426" s="199"/>
      <c r="AP426" s="199"/>
      <c r="AQ426" s="199"/>
      <c r="AR426" s="199"/>
      <c r="AS426" s="199"/>
      <c r="AT426" s="199"/>
      <c r="AU426" s="199"/>
      <c r="AV426" s="199"/>
    </row>
    <row r="427" spans="1:48" s="7" customFormat="1" x14ac:dyDescent="0.2">
      <c r="A427" s="23"/>
      <c r="B427" s="550" t="s">
        <v>112</v>
      </c>
      <c r="C427" s="535"/>
      <c r="D427" s="603">
        <f>SUM(D428:D434)</f>
        <v>0</v>
      </c>
      <c r="E427" s="603">
        <f>SUM(E428:E434)</f>
        <v>0</v>
      </c>
      <c r="F427" s="603">
        <f>SUM(F428:F434)</f>
        <v>0</v>
      </c>
      <c r="G427" s="568">
        <f t="shared" si="84"/>
        <v>0</v>
      </c>
      <c r="H427" s="577">
        <f>SUM(H428:H434)</f>
        <v>4725</v>
      </c>
      <c r="I427" s="582">
        <f t="shared" si="85"/>
        <v>0.29347826086956524</v>
      </c>
      <c r="J427" s="178" t="s">
        <v>333</v>
      </c>
      <c r="K427" s="192"/>
      <c r="L427" s="192"/>
      <c r="M427" s="192"/>
      <c r="N427" s="192"/>
      <c r="O427" s="193"/>
      <c r="P427" s="194"/>
      <c r="Q427" s="195"/>
      <c r="R427" s="196"/>
      <c r="S427" s="193"/>
      <c r="T427" s="192"/>
      <c r="U427" s="192"/>
      <c r="V427" s="192"/>
      <c r="W427" s="192"/>
      <c r="X427" s="192"/>
      <c r="Y427" s="192"/>
      <c r="Z427" s="192"/>
      <c r="AA427" s="192"/>
      <c r="AB427" s="192"/>
      <c r="AC427" s="192"/>
      <c r="AD427" s="192"/>
      <c r="AE427" s="192"/>
      <c r="AF427" s="192"/>
      <c r="AG427" s="192"/>
      <c r="AH427" s="192"/>
      <c r="AI427" s="192"/>
      <c r="AJ427" s="192"/>
      <c r="AK427" s="192"/>
      <c r="AL427" s="192"/>
      <c r="AM427" s="192"/>
      <c r="AN427" s="192"/>
      <c r="AO427" s="192"/>
      <c r="AP427" s="192"/>
      <c r="AQ427" s="192"/>
      <c r="AR427" s="192"/>
      <c r="AS427" s="192"/>
      <c r="AT427" s="192"/>
      <c r="AU427" s="192"/>
      <c r="AV427" s="192"/>
    </row>
    <row r="428" spans="1:48" s="5" customFormat="1" x14ac:dyDescent="0.2">
      <c r="A428" s="24"/>
      <c r="B428" s="553" t="s">
        <v>67</v>
      </c>
      <c r="C428" s="536"/>
      <c r="D428" s="198">
        <v>0</v>
      </c>
      <c r="E428" s="198">
        <v>0</v>
      </c>
      <c r="F428" s="198"/>
      <c r="G428" s="570">
        <f t="shared" si="84"/>
        <v>0</v>
      </c>
      <c r="H428" s="579">
        <f t="shared" ref="H428:H434" si="87">+F428+R428</f>
        <v>4725</v>
      </c>
      <c r="I428" s="584">
        <f t="shared" si="85"/>
        <v>0.29347826086956524</v>
      </c>
      <c r="J428" s="178" t="s">
        <v>333</v>
      </c>
      <c r="K428" s="199"/>
      <c r="L428" s="199"/>
      <c r="M428" s="199"/>
      <c r="N428" s="199"/>
      <c r="O428" s="200"/>
      <c r="P428" s="201"/>
      <c r="Q428" s="195">
        <v>0</v>
      </c>
      <c r="R428" s="196">
        <v>4725</v>
      </c>
      <c r="S428" s="200"/>
      <c r="T428" s="199"/>
      <c r="U428" s="199"/>
      <c r="V428" s="199"/>
      <c r="W428" s="199"/>
      <c r="X428" s="199"/>
      <c r="Y428" s="199"/>
      <c r="Z428" s="199"/>
      <c r="AA428" s="199"/>
      <c r="AB428" s="199"/>
      <c r="AC428" s="199"/>
      <c r="AD428" s="199"/>
      <c r="AE428" s="199"/>
      <c r="AF428" s="199"/>
      <c r="AG428" s="199"/>
      <c r="AH428" s="199"/>
      <c r="AI428" s="199"/>
      <c r="AJ428" s="199"/>
      <c r="AK428" s="199"/>
      <c r="AL428" s="199"/>
      <c r="AM428" s="199"/>
      <c r="AN428" s="199"/>
      <c r="AO428" s="199"/>
      <c r="AP428" s="199"/>
      <c r="AQ428" s="199"/>
      <c r="AR428" s="199"/>
      <c r="AS428" s="199"/>
      <c r="AT428" s="199"/>
      <c r="AU428" s="199"/>
      <c r="AV428" s="199"/>
    </row>
    <row r="429" spans="1:48" s="5" customFormat="1" x14ac:dyDescent="0.2">
      <c r="A429" s="24"/>
      <c r="B429" s="554" t="s">
        <v>97</v>
      </c>
      <c r="C429" s="536"/>
      <c r="D429" s="198">
        <v>0</v>
      </c>
      <c r="E429" s="198">
        <v>0</v>
      </c>
      <c r="F429" s="198">
        <v>0</v>
      </c>
      <c r="G429" s="570">
        <f t="shared" si="84"/>
        <v>0</v>
      </c>
      <c r="H429" s="579">
        <f t="shared" si="87"/>
        <v>0</v>
      </c>
      <c r="I429" s="584">
        <f t="shared" si="85"/>
        <v>0</v>
      </c>
      <c r="J429" s="178" t="s">
        <v>333</v>
      </c>
      <c r="K429" s="199"/>
      <c r="L429" s="199"/>
      <c r="M429" s="199"/>
      <c r="N429" s="199"/>
      <c r="O429" s="200"/>
      <c r="P429" s="201"/>
      <c r="Q429" s="195">
        <v>0</v>
      </c>
      <c r="R429" s="196">
        <f t="shared" si="80"/>
        <v>0</v>
      </c>
      <c r="S429" s="200"/>
      <c r="T429" s="199"/>
      <c r="U429" s="199"/>
      <c r="V429" s="199"/>
      <c r="W429" s="199"/>
      <c r="X429" s="199"/>
      <c r="Y429" s="199"/>
      <c r="Z429" s="199"/>
      <c r="AA429" s="199"/>
      <c r="AB429" s="199"/>
      <c r="AC429" s="199"/>
      <c r="AD429" s="199"/>
      <c r="AE429" s="199"/>
      <c r="AF429" s="199"/>
      <c r="AG429" s="199"/>
      <c r="AH429" s="199"/>
      <c r="AI429" s="199"/>
      <c r="AJ429" s="199"/>
      <c r="AK429" s="199"/>
      <c r="AL429" s="199"/>
      <c r="AM429" s="199"/>
      <c r="AN429" s="199"/>
      <c r="AO429" s="199"/>
      <c r="AP429" s="199"/>
      <c r="AQ429" s="199"/>
      <c r="AR429" s="199"/>
      <c r="AS429" s="199"/>
      <c r="AT429" s="199"/>
      <c r="AU429" s="199"/>
      <c r="AV429" s="199"/>
    </row>
    <row r="430" spans="1:48" s="5" customFormat="1" x14ac:dyDescent="0.2">
      <c r="A430" s="24"/>
      <c r="B430" s="554" t="s">
        <v>74</v>
      </c>
      <c r="C430" s="536"/>
      <c r="D430" s="198">
        <v>0</v>
      </c>
      <c r="E430" s="198">
        <v>0</v>
      </c>
      <c r="F430" s="198">
        <v>0</v>
      </c>
      <c r="G430" s="570">
        <f t="shared" si="84"/>
        <v>0</v>
      </c>
      <c r="H430" s="579">
        <f t="shared" si="87"/>
        <v>0</v>
      </c>
      <c r="I430" s="584">
        <f t="shared" si="85"/>
        <v>0</v>
      </c>
      <c r="J430" s="178" t="s">
        <v>333</v>
      </c>
      <c r="K430" s="199"/>
      <c r="L430" s="199"/>
      <c r="M430" s="199"/>
      <c r="N430" s="199"/>
      <c r="O430" s="200"/>
      <c r="P430" s="201"/>
      <c r="Q430" s="195">
        <v>0</v>
      </c>
      <c r="R430" s="196">
        <f t="shared" si="80"/>
        <v>0</v>
      </c>
      <c r="S430" s="200"/>
      <c r="T430" s="199"/>
      <c r="U430" s="199"/>
      <c r="V430" s="199"/>
      <c r="W430" s="199"/>
      <c r="X430" s="199"/>
      <c r="Y430" s="199"/>
      <c r="Z430" s="199"/>
      <c r="AA430" s="199"/>
      <c r="AB430" s="199"/>
      <c r="AC430" s="199"/>
      <c r="AD430" s="199"/>
      <c r="AE430" s="199"/>
      <c r="AF430" s="199"/>
      <c r="AG430" s="199"/>
      <c r="AH430" s="199"/>
      <c r="AI430" s="199"/>
      <c r="AJ430" s="199"/>
      <c r="AK430" s="199"/>
      <c r="AL430" s="199"/>
      <c r="AM430" s="199"/>
      <c r="AN430" s="199"/>
      <c r="AO430" s="199"/>
      <c r="AP430" s="199"/>
      <c r="AQ430" s="199"/>
      <c r="AR430" s="199"/>
      <c r="AS430" s="199"/>
      <c r="AT430" s="199"/>
      <c r="AU430" s="199"/>
      <c r="AV430" s="199"/>
    </row>
    <row r="431" spans="1:48" s="5" customFormat="1" x14ac:dyDescent="0.2">
      <c r="A431" s="24"/>
      <c r="B431" s="554" t="s">
        <v>75</v>
      </c>
      <c r="C431" s="536"/>
      <c r="D431" s="198">
        <v>0</v>
      </c>
      <c r="E431" s="198">
        <v>0</v>
      </c>
      <c r="F431" s="198">
        <v>0</v>
      </c>
      <c r="G431" s="570">
        <f t="shared" si="84"/>
        <v>0</v>
      </c>
      <c r="H431" s="579">
        <f t="shared" si="87"/>
        <v>0</v>
      </c>
      <c r="I431" s="584">
        <f t="shared" si="85"/>
        <v>0</v>
      </c>
      <c r="J431" s="178" t="s">
        <v>333</v>
      </c>
      <c r="K431" s="199"/>
      <c r="L431" s="199"/>
      <c r="M431" s="199"/>
      <c r="N431" s="199"/>
      <c r="O431" s="200"/>
      <c r="P431" s="201"/>
      <c r="Q431" s="195">
        <v>0</v>
      </c>
      <c r="R431" s="196">
        <f t="shared" si="80"/>
        <v>0</v>
      </c>
      <c r="S431" s="200"/>
      <c r="T431" s="199"/>
      <c r="U431" s="199"/>
      <c r="V431" s="199"/>
      <c r="W431" s="199"/>
      <c r="X431" s="199"/>
      <c r="Y431" s="199"/>
      <c r="Z431" s="199"/>
      <c r="AA431" s="199"/>
      <c r="AB431" s="199"/>
      <c r="AC431" s="199"/>
      <c r="AD431" s="199"/>
      <c r="AE431" s="199"/>
      <c r="AF431" s="199"/>
      <c r="AG431" s="199"/>
      <c r="AH431" s="199"/>
      <c r="AI431" s="199"/>
      <c r="AJ431" s="199"/>
      <c r="AK431" s="199"/>
      <c r="AL431" s="199"/>
      <c r="AM431" s="199"/>
      <c r="AN431" s="199"/>
      <c r="AO431" s="199"/>
      <c r="AP431" s="199"/>
      <c r="AQ431" s="199"/>
      <c r="AR431" s="199"/>
      <c r="AS431" s="199"/>
      <c r="AT431" s="199"/>
      <c r="AU431" s="199"/>
      <c r="AV431" s="199"/>
    </row>
    <row r="432" spans="1:48" s="5" customFormat="1" x14ac:dyDescent="0.2">
      <c r="A432" s="24"/>
      <c r="B432" s="554" t="s">
        <v>76</v>
      </c>
      <c r="C432" s="536"/>
      <c r="D432" s="198">
        <v>0</v>
      </c>
      <c r="E432" s="198">
        <v>0</v>
      </c>
      <c r="F432" s="198">
        <v>0</v>
      </c>
      <c r="G432" s="570">
        <f t="shared" si="84"/>
        <v>0</v>
      </c>
      <c r="H432" s="579">
        <f t="shared" si="87"/>
        <v>0</v>
      </c>
      <c r="I432" s="584">
        <f t="shared" si="85"/>
        <v>0</v>
      </c>
      <c r="J432" s="178" t="s">
        <v>333</v>
      </c>
      <c r="K432" s="199"/>
      <c r="L432" s="199"/>
      <c r="M432" s="199"/>
      <c r="N432" s="199"/>
      <c r="O432" s="200"/>
      <c r="P432" s="201"/>
      <c r="Q432" s="195">
        <v>0</v>
      </c>
      <c r="R432" s="196">
        <f t="shared" si="80"/>
        <v>0</v>
      </c>
      <c r="S432" s="200"/>
      <c r="T432" s="199"/>
      <c r="U432" s="199"/>
      <c r="V432" s="199"/>
      <c r="W432" s="199"/>
      <c r="X432" s="199"/>
      <c r="Y432" s="199"/>
      <c r="Z432" s="199"/>
      <c r="AA432" s="199"/>
      <c r="AB432" s="199"/>
      <c r="AC432" s="199"/>
      <c r="AD432" s="199"/>
      <c r="AE432" s="199"/>
      <c r="AF432" s="199"/>
      <c r="AG432" s="199"/>
      <c r="AH432" s="199"/>
      <c r="AI432" s="199"/>
      <c r="AJ432" s="199"/>
      <c r="AK432" s="199"/>
      <c r="AL432" s="199"/>
      <c r="AM432" s="199"/>
      <c r="AN432" s="199"/>
      <c r="AO432" s="199"/>
      <c r="AP432" s="199"/>
      <c r="AQ432" s="199"/>
      <c r="AR432" s="199"/>
      <c r="AS432" s="199"/>
      <c r="AT432" s="199"/>
      <c r="AU432" s="199"/>
      <c r="AV432" s="199"/>
    </row>
    <row r="433" spans="1:48" s="5" customFormat="1" x14ac:dyDescent="0.2">
      <c r="A433" s="24"/>
      <c r="B433" s="554" t="s">
        <v>77</v>
      </c>
      <c r="C433" s="536"/>
      <c r="D433" s="198">
        <v>0</v>
      </c>
      <c r="E433" s="198">
        <v>0</v>
      </c>
      <c r="F433" s="198">
        <v>0</v>
      </c>
      <c r="G433" s="570">
        <f t="shared" si="84"/>
        <v>0</v>
      </c>
      <c r="H433" s="579">
        <f t="shared" si="87"/>
        <v>0</v>
      </c>
      <c r="I433" s="584">
        <f t="shared" si="85"/>
        <v>0</v>
      </c>
      <c r="J433" s="178" t="s">
        <v>333</v>
      </c>
      <c r="K433" s="199"/>
      <c r="L433" s="199"/>
      <c r="M433" s="199"/>
      <c r="N433" s="199"/>
      <c r="O433" s="200"/>
      <c r="P433" s="201"/>
      <c r="Q433" s="195">
        <v>0</v>
      </c>
      <c r="R433" s="196">
        <f t="shared" si="80"/>
        <v>0</v>
      </c>
      <c r="S433" s="200"/>
      <c r="T433" s="199"/>
      <c r="U433" s="199"/>
      <c r="V433" s="199"/>
      <c r="W433" s="199"/>
      <c r="X433" s="199"/>
      <c r="Y433" s="199"/>
      <c r="Z433" s="199"/>
      <c r="AA433" s="199"/>
      <c r="AB433" s="199"/>
      <c r="AC433" s="199"/>
      <c r="AD433" s="199"/>
      <c r="AE433" s="199"/>
      <c r="AF433" s="199"/>
      <c r="AG433" s="199"/>
      <c r="AH433" s="199"/>
      <c r="AI433" s="199"/>
      <c r="AJ433" s="199"/>
      <c r="AK433" s="199"/>
      <c r="AL433" s="199"/>
      <c r="AM433" s="199"/>
      <c r="AN433" s="199"/>
      <c r="AO433" s="199"/>
      <c r="AP433" s="199"/>
      <c r="AQ433" s="199"/>
      <c r="AR433" s="199"/>
      <c r="AS433" s="199"/>
      <c r="AT433" s="199"/>
      <c r="AU433" s="199"/>
      <c r="AV433" s="199"/>
    </row>
    <row r="434" spans="1:48" s="5" customFormat="1" ht="13.5" thickBot="1" x14ac:dyDescent="0.25">
      <c r="A434" s="24"/>
      <c r="B434" s="554" t="s">
        <v>78</v>
      </c>
      <c r="C434" s="536"/>
      <c r="D434" s="198">
        <v>0</v>
      </c>
      <c r="E434" s="198">
        <v>0</v>
      </c>
      <c r="F434" s="198">
        <v>0</v>
      </c>
      <c r="G434" s="570">
        <f t="shared" si="84"/>
        <v>0</v>
      </c>
      <c r="H434" s="579">
        <f t="shared" si="87"/>
        <v>0</v>
      </c>
      <c r="I434" s="584">
        <f t="shared" si="85"/>
        <v>0</v>
      </c>
      <c r="J434" s="178" t="s">
        <v>333</v>
      </c>
      <c r="K434" s="199"/>
      <c r="L434" s="199"/>
      <c r="M434" s="199"/>
      <c r="N434" s="199"/>
      <c r="O434" s="200"/>
      <c r="P434" s="201"/>
      <c r="Q434" s="195">
        <v>0</v>
      </c>
      <c r="R434" s="196">
        <f t="shared" si="80"/>
        <v>0</v>
      </c>
      <c r="S434" s="200"/>
      <c r="T434" s="199"/>
      <c r="U434" s="199"/>
      <c r="V434" s="199"/>
      <c r="W434" s="199"/>
      <c r="X434" s="199"/>
      <c r="Y434" s="199"/>
      <c r="Z434" s="199"/>
      <c r="AA434" s="199"/>
      <c r="AB434" s="199"/>
      <c r="AC434" s="199"/>
      <c r="AD434" s="199"/>
      <c r="AE434" s="199"/>
      <c r="AF434" s="199"/>
      <c r="AG434" s="199"/>
      <c r="AH434" s="199"/>
      <c r="AI434" s="199"/>
      <c r="AJ434" s="199"/>
      <c r="AK434" s="199"/>
      <c r="AL434" s="199"/>
      <c r="AM434" s="199"/>
      <c r="AN434" s="199"/>
      <c r="AO434" s="199"/>
      <c r="AP434" s="199"/>
      <c r="AQ434" s="199"/>
      <c r="AR434" s="199"/>
      <c r="AS434" s="199"/>
      <c r="AT434" s="199"/>
      <c r="AU434" s="199"/>
      <c r="AV434" s="199"/>
    </row>
    <row r="435" spans="1:48" x14ac:dyDescent="0.2">
      <c r="A435" s="16"/>
      <c r="B435" s="555" t="s">
        <v>98</v>
      </c>
      <c r="C435" s="538"/>
      <c r="D435" s="585">
        <f>(D374+D375+D379+D382+D387+D393+D399+D404+D407+D420+D427)</f>
        <v>0</v>
      </c>
      <c r="E435" s="585">
        <f>(E374+E375+E379+E382+E387+E393+E399+E404+E407+E420+E427)</f>
        <v>0</v>
      </c>
      <c r="F435" s="585">
        <f>(F374+F375+F379+F382+F387+F393+F399+F404+F407+F420+F427)</f>
        <v>160413</v>
      </c>
      <c r="G435" s="571">
        <f t="shared" ref="G435:G449" si="88">(F435/$H$357)</f>
        <v>9.9635403726708081</v>
      </c>
      <c r="H435" s="585">
        <f>(H374+H375+H379+H382+H387+H393+H399+H404+H407+H420+H427)</f>
        <v>140340</v>
      </c>
      <c r="I435" s="586">
        <f t="shared" ref="I435:I449" si="89">(H435/$H$357)</f>
        <v>8.7167701863354043</v>
      </c>
      <c r="J435" s="178" t="s">
        <v>333</v>
      </c>
      <c r="K435" s="31"/>
      <c r="L435" s="31"/>
      <c r="M435" s="31"/>
      <c r="N435" s="31"/>
      <c r="O435" s="164"/>
      <c r="P435" s="163"/>
      <c r="Q435" s="195"/>
      <c r="R435" s="196"/>
      <c r="S435" s="164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1"/>
      <c r="AN435" s="31"/>
      <c r="AO435" s="31"/>
      <c r="AP435" s="31"/>
      <c r="AQ435" s="31"/>
      <c r="AR435" s="31"/>
      <c r="AS435" s="31"/>
      <c r="AT435" s="31"/>
      <c r="AU435" s="31"/>
      <c r="AV435" s="31"/>
    </row>
    <row r="436" spans="1:48" ht="13.5" thickBot="1" x14ac:dyDescent="0.25">
      <c r="A436" s="16"/>
      <c r="B436" s="548" t="s">
        <v>114</v>
      </c>
      <c r="C436" s="313"/>
      <c r="D436" s="604"/>
      <c r="E436" s="604"/>
      <c r="F436" s="604"/>
      <c r="G436" s="545"/>
      <c r="H436" s="587"/>
      <c r="I436" s="514"/>
      <c r="J436" s="178" t="s">
        <v>333</v>
      </c>
      <c r="K436" s="31"/>
      <c r="L436" s="31"/>
      <c r="M436" s="31"/>
      <c r="N436" s="31"/>
      <c r="O436" s="164"/>
      <c r="P436" s="163"/>
      <c r="Q436" s="195"/>
      <c r="R436" s="196"/>
      <c r="S436" s="164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  <c r="AJ436" s="31"/>
      <c r="AK436" s="31"/>
      <c r="AL436" s="31"/>
      <c r="AM436" s="31"/>
      <c r="AN436" s="31"/>
      <c r="AO436" s="31"/>
      <c r="AP436" s="31"/>
      <c r="AQ436" s="31"/>
      <c r="AR436" s="31"/>
      <c r="AS436" s="31"/>
      <c r="AT436" s="31"/>
      <c r="AU436" s="31"/>
      <c r="AV436" s="31"/>
    </row>
    <row r="437" spans="1:48" ht="13.5" thickBot="1" x14ac:dyDescent="0.25">
      <c r="A437" s="17"/>
      <c r="B437" s="549" t="s">
        <v>342</v>
      </c>
      <c r="C437" s="534"/>
      <c r="D437" s="190">
        <v>0</v>
      </c>
      <c r="E437" s="190">
        <v>0</v>
      </c>
      <c r="F437" s="265">
        <v>0</v>
      </c>
      <c r="G437" s="567">
        <f t="shared" si="88"/>
        <v>0</v>
      </c>
      <c r="H437" s="588">
        <f>+F437+R437</f>
        <v>0</v>
      </c>
      <c r="I437" s="581">
        <f t="shared" si="89"/>
        <v>0</v>
      </c>
      <c r="J437" s="178" t="s">
        <v>333</v>
      </c>
      <c r="K437" s="31"/>
      <c r="L437" s="31"/>
      <c r="M437" s="31"/>
      <c r="N437" s="31"/>
      <c r="O437" s="164"/>
      <c r="P437" s="186"/>
      <c r="Q437" s="289">
        <v>0</v>
      </c>
      <c r="R437" s="191">
        <f t="shared" ref="R437:R464" si="90">(Q437*$H$357)</f>
        <v>0</v>
      </c>
      <c r="S437" s="187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  <c r="AL437" s="31"/>
      <c r="AM437" s="31"/>
      <c r="AN437" s="31"/>
      <c r="AO437" s="31"/>
      <c r="AP437" s="31"/>
      <c r="AQ437" s="31"/>
      <c r="AR437" s="31"/>
      <c r="AS437" s="31"/>
      <c r="AT437" s="31"/>
      <c r="AU437" s="31"/>
      <c r="AV437" s="31"/>
    </row>
    <row r="438" spans="1:48" s="7" customFormat="1" x14ac:dyDescent="0.2">
      <c r="A438" s="23"/>
      <c r="B438" s="550" t="s">
        <v>111</v>
      </c>
      <c r="C438" s="535"/>
      <c r="D438" s="603">
        <f>SUM(D439:D441)</f>
        <v>0</v>
      </c>
      <c r="E438" s="603">
        <f>SUM(E439:E441)</f>
        <v>0</v>
      </c>
      <c r="F438" s="603">
        <f>SUM(F439:F441)</f>
        <v>0</v>
      </c>
      <c r="G438" s="568">
        <f t="shared" si="88"/>
        <v>0</v>
      </c>
      <c r="H438" s="577">
        <f>SUM(H439:H441)</f>
        <v>0</v>
      </c>
      <c r="I438" s="582">
        <f t="shared" si="89"/>
        <v>0</v>
      </c>
      <c r="J438" s="178" t="s">
        <v>333</v>
      </c>
      <c r="K438" s="192"/>
      <c r="L438" s="192"/>
      <c r="M438" s="192"/>
      <c r="N438" s="192"/>
      <c r="O438" s="193"/>
      <c r="P438" s="194"/>
      <c r="Q438" s="195"/>
      <c r="R438" s="196"/>
      <c r="S438" s="193"/>
      <c r="T438" s="192"/>
      <c r="U438" s="192"/>
      <c r="V438" s="192"/>
      <c r="W438" s="192"/>
      <c r="X438" s="192"/>
      <c r="Y438" s="192"/>
      <c r="Z438" s="192"/>
      <c r="AA438" s="192"/>
      <c r="AB438" s="192"/>
      <c r="AC438" s="192"/>
      <c r="AD438" s="192"/>
      <c r="AE438" s="192"/>
      <c r="AF438" s="192"/>
      <c r="AG438" s="192"/>
      <c r="AH438" s="192"/>
      <c r="AI438" s="192"/>
      <c r="AJ438" s="192"/>
      <c r="AK438" s="192"/>
      <c r="AL438" s="192"/>
      <c r="AM438" s="192"/>
      <c r="AN438" s="192"/>
      <c r="AO438" s="192"/>
      <c r="AP438" s="192"/>
      <c r="AQ438" s="192"/>
      <c r="AR438" s="192"/>
      <c r="AS438" s="192"/>
      <c r="AT438" s="192"/>
      <c r="AU438" s="192"/>
      <c r="AV438" s="192"/>
    </row>
    <row r="439" spans="1:48" s="5" customFormat="1" x14ac:dyDescent="0.2">
      <c r="A439" s="24"/>
      <c r="B439" s="551" t="s">
        <v>67</v>
      </c>
      <c r="C439" s="536"/>
      <c r="D439" s="198">
        <v>0</v>
      </c>
      <c r="E439" s="198">
        <v>0</v>
      </c>
      <c r="F439" s="198">
        <v>0</v>
      </c>
      <c r="G439" s="570">
        <f t="shared" si="88"/>
        <v>0</v>
      </c>
      <c r="H439" s="579">
        <f>+F439+R439</f>
        <v>0</v>
      </c>
      <c r="I439" s="584">
        <f t="shared" si="89"/>
        <v>0</v>
      </c>
      <c r="J439" s="178" t="s">
        <v>333</v>
      </c>
      <c r="K439" s="199"/>
      <c r="L439" s="199"/>
      <c r="M439" s="199"/>
      <c r="N439" s="199"/>
      <c r="O439" s="200"/>
      <c r="P439" s="201"/>
      <c r="Q439" s="195">
        <v>0</v>
      </c>
      <c r="R439" s="196">
        <f t="shared" si="90"/>
        <v>0</v>
      </c>
      <c r="S439" s="200"/>
      <c r="T439" s="199"/>
      <c r="U439" s="199"/>
      <c r="V439" s="199"/>
      <c r="W439" s="199"/>
      <c r="X439" s="199"/>
      <c r="Y439" s="199"/>
      <c r="Z439" s="199"/>
      <c r="AA439" s="199"/>
      <c r="AB439" s="199"/>
      <c r="AC439" s="199"/>
      <c r="AD439" s="199"/>
      <c r="AE439" s="199"/>
      <c r="AF439" s="199"/>
      <c r="AG439" s="199"/>
      <c r="AH439" s="199"/>
      <c r="AI439" s="199"/>
      <c r="AJ439" s="199"/>
      <c r="AK439" s="199"/>
      <c r="AL439" s="199"/>
      <c r="AM439" s="199"/>
      <c r="AN439" s="199"/>
      <c r="AO439" s="199"/>
      <c r="AP439" s="199"/>
      <c r="AQ439" s="199"/>
      <c r="AR439" s="199"/>
      <c r="AS439" s="199"/>
      <c r="AT439" s="199"/>
      <c r="AU439" s="199"/>
      <c r="AV439" s="199"/>
    </row>
    <row r="440" spans="1:48" s="5" customFormat="1" x14ac:dyDescent="0.2">
      <c r="A440" s="24"/>
      <c r="B440" s="552" t="s">
        <v>110</v>
      </c>
      <c r="C440" s="536"/>
      <c r="D440" s="198">
        <v>0</v>
      </c>
      <c r="E440" s="198">
        <v>0</v>
      </c>
      <c r="F440" s="198">
        <v>0</v>
      </c>
      <c r="G440" s="570">
        <f t="shared" si="88"/>
        <v>0</v>
      </c>
      <c r="H440" s="579">
        <f>+F440+R440</f>
        <v>0</v>
      </c>
      <c r="I440" s="584">
        <f t="shared" si="89"/>
        <v>0</v>
      </c>
      <c r="J440" s="178" t="s">
        <v>333</v>
      </c>
      <c r="K440" s="199"/>
      <c r="L440" s="199"/>
      <c r="M440" s="199"/>
      <c r="N440" s="199"/>
      <c r="O440" s="200"/>
      <c r="P440" s="201"/>
      <c r="Q440" s="195">
        <v>0</v>
      </c>
      <c r="R440" s="196">
        <f t="shared" si="90"/>
        <v>0</v>
      </c>
      <c r="S440" s="200"/>
      <c r="T440" s="199"/>
      <c r="U440" s="199"/>
      <c r="V440" s="199"/>
      <c r="W440" s="199"/>
      <c r="X440" s="199"/>
      <c r="Y440" s="199"/>
      <c r="Z440" s="199"/>
      <c r="AA440" s="199"/>
      <c r="AB440" s="199"/>
      <c r="AC440" s="199"/>
      <c r="AD440" s="199"/>
      <c r="AE440" s="199"/>
      <c r="AF440" s="199"/>
      <c r="AG440" s="199"/>
      <c r="AH440" s="199"/>
      <c r="AI440" s="199"/>
      <c r="AJ440" s="199"/>
      <c r="AK440" s="199"/>
      <c r="AL440" s="199"/>
      <c r="AM440" s="199"/>
      <c r="AN440" s="199"/>
      <c r="AO440" s="199"/>
      <c r="AP440" s="199"/>
      <c r="AQ440" s="199"/>
      <c r="AR440" s="199"/>
      <c r="AS440" s="199"/>
      <c r="AT440" s="199"/>
      <c r="AU440" s="199"/>
      <c r="AV440" s="199"/>
    </row>
    <row r="441" spans="1:48" s="5" customFormat="1" x14ac:dyDescent="0.2">
      <c r="A441" s="24"/>
      <c r="B441" s="552" t="s">
        <v>100</v>
      </c>
      <c r="C441" s="536"/>
      <c r="D441" s="198">
        <v>0</v>
      </c>
      <c r="E441" s="198">
        <v>0</v>
      </c>
      <c r="F441" s="198">
        <v>0</v>
      </c>
      <c r="G441" s="570">
        <f t="shared" si="88"/>
        <v>0</v>
      </c>
      <c r="H441" s="579">
        <f>+F441+R441</f>
        <v>0</v>
      </c>
      <c r="I441" s="584">
        <f t="shared" si="89"/>
        <v>0</v>
      </c>
      <c r="J441" s="178" t="s">
        <v>333</v>
      </c>
      <c r="K441" s="199"/>
      <c r="L441" s="199"/>
      <c r="M441" s="199"/>
      <c r="N441" s="199"/>
      <c r="O441" s="200"/>
      <c r="P441" s="201"/>
      <c r="Q441" s="195">
        <v>0</v>
      </c>
      <c r="R441" s="196">
        <f t="shared" si="90"/>
        <v>0</v>
      </c>
      <c r="S441" s="200"/>
      <c r="T441" s="199"/>
      <c r="U441" s="199"/>
      <c r="V441" s="199"/>
      <c r="W441" s="199"/>
      <c r="X441" s="199"/>
      <c r="Y441" s="199"/>
      <c r="Z441" s="199"/>
      <c r="AA441" s="199"/>
      <c r="AB441" s="199"/>
      <c r="AC441" s="199"/>
      <c r="AD441" s="199"/>
      <c r="AE441" s="199"/>
      <c r="AF441" s="199"/>
      <c r="AG441" s="199"/>
      <c r="AH441" s="199"/>
      <c r="AI441" s="199"/>
      <c r="AJ441" s="199"/>
      <c r="AK441" s="199"/>
      <c r="AL441" s="199"/>
      <c r="AM441" s="199"/>
      <c r="AN441" s="199"/>
      <c r="AO441" s="199"/>
      <c r="AP441" s="199"/>
      <c r="AQ441" s="199"/>
      <c r="AR441" s="199"/>
      <c r="AS441" s="199"/>
      <c r="AT441" s="199"/>
      <c r="AU441" s="199"/>
      <c r="AV441" s="199"/>
    </row>
    <row r="442" spans="1:48" s="7" customFormat="1" x14ac:dyDescent="0.2">
      <c r="A442" s="23"/>
      <c r="B442" s="550" t="s">
        <v>112</v>
      </c>
      <c r="C442" s="535"/>
      <c r="D442" s="603">
        <f>SUM(D443:D452)</f>
        <v>0</v>
      </c>
      <c r="E442" s="603">
        <f>SUM(E443:E452)</f>
        <v>0</v>
      </c>
      <c r="F442" s="603">
        <f>SUM(F443:F452)</f>
        <v>0</v>
      </c>
      <c r="G442" s="568">
        <f t="shared" si="88"/>
        <v>0</v>
      </c>
      <c r="H442" s="577">
        <f>SUM(H443:H452)</f>
        <v>0</v>
      </c>
      <c r="I442" s="582">
        <f t="shared" si="89"/>
        <v>0</v>
      </c>
      <c r="J442" s="178" t="s">
        <v>333</v>
      </c>
      <c r="K442" s="192"/>
      <c r="L442" s="192"/>
      <c r="M442" s="192"/>
      <c r="N442" s="192"/>
      <c r="O442" s="193"/>
      <c r="P442" s="194"/>
      <c r="Q442" s="195"/>
      <c r="R442" s="196"/>
      <c r="S442" s="193"/>
      <c r="T442" s="192"/>
      <c r="U442" s="192"/>
      <c r="V442" s="192"/>
      <c r="W442" s="192"/>
      <c r="X442" s="192"/>
      <c r="Y442" s="192"/>
      <c r="Z442" s="192"/>
      <c r="AA442" s="192"/>
      <c r="AB442" s="192"/>
      <c r="AC442" s="192"/>
      <c r="AD442" s="192"/>
      <c r="AE442" s="192"/>
      <c r="AF442" s="192"/>
      <c r="AG442" s="192"/>
      <c r="AH442" s="192"/>
      <c r="AI442" s="192"/>
      <c r="AJ442" s="192"/>
      <c r="AK442" s="192"/>
      <c r="AL442" s="192"/>
      <c r="AM442" s="192"/>
      <c r="AN442" s="192"/>
      <c r="AO442" s="192"/>
      <c r="AP442" s="192"/>
      <c r="AQ442" s="192"/>
      <c r="AR442" s="192"/>
      <c r="AS442" s="192"/>
      <c r="AT442" s="192"/>
      <c r="AU442" s="192"/>
      <c r="AV442" s="192"/>
    </row>
    <row r="443" spans="1:48" s="6" customFormat="1" x14ac:dyDescent="0.2">
      <c r="A443" s="21"/>
      <c r="B443" s="553" t="s">
        <v>300</v>
      </c>
      <c r="C443" s="531"/>
      <c r="D443" s="197">
        <v>0</v>
      </c>
      <c r="E443" s="197">
        <v>0</v>
      </c>
      <c r="F443" s="197">
        <v>0</v>
      </c>
      <c r="G443" s="569">
        <f t="shared" si="88"/>
        <v>0</v>
      </c>
      <c r="H443" s="579">
        <f t="shared" ref="H443:H452" si="91">+F443+R443</f>
        <v>0</v>
      </c>
      <c r="I443" s="583">
        <f t="shared" si="89"/>
        <v>0</v>
      </c>
      <c r="J443" s="178" t="s">
        <v>333</v>
      </c>
      <c r="K443" s="173"/>
      <c r="L443" s="173"/>
      <c r="M443" s="173"/>
      <c r="N443" s="173"/>
      <c r="O443" s="174"/>
      <c r="P443" s="175"/>
      <c r="Q443" s="195">
        <v>0</v>
      </c>
      <c r="R443" s="196">
        <f t="shared" si="90"/>
        <v>0</v>
      </c>
      <c r="S443" s="174"/>
      <c r="T443" s="173"/>
      <c r="U443" s="173"/>
      <c r="V443" s="173"/>
      <c r="W443" s="173"/>
      <c r="X443" s="173"/>
      <c r="Y443" s="173"/>
      <c r="Z443" s="173"/>
      <c r="AA443" s="173"/>
      <c r="AB443" s="173"/>
      <c r="AC443" s="173"/>
      <c r="AD443" s="173"/>
      <c r="AE443" s="173"/>
      <c r="AF443" s="173"/>
      <c r="AG443" s="173"/>
      <c r="AH443" s="173"/>
      <c r="AI443" s="173"/>
      <c r="AJ443" s="173"/>
      <c r="AK443" s="173"/>
      <c r="AL443" s="173"/>
      <c r="AM443" s="173"/>
      <c r="AN443" s="173"/>
      <c r="AO443" s="173"/>
      <c r="AP443" s="173"/>
      <c r="AQ443" s="173"/>
      <c r="AR443" s="173"/>
      <c r="AS443" s="173"/>
      <c r="AT443" s="173"/>
      <c r="AU443" s="173"/>
      <c r="AV443" s="173"/>
    </row>
    <row r="444" spans="1:48" s="5" customFormat="1" x14ac:dyDescent="0.2">
      <c r="A444" s="24"/>
      <c r="B444" s="554" t="s">
        <v>113</v>
      </c>
      <c r="C444" s="536"/>
      <c r="D444" s="198">
        <v>0</v>
      </c>
      <c r="E444" s="198">
        <v>0</v>
      </c>
      <c r="F444" s="198">
        <v>0</v>
      </c>
      <c r="G444" s="570">
        <f t="shared" si="88"/>
        <v>0</v>
      </c>
      <c r="H444" s="579">
        <f t="shared" si="91"/>
        <v>0</v>
      </c>
      <c r="I444" s="584">
        <f t="shared" si="89"/>
        <v>0</v>
      </c>
      <c r="J444" s="178" t="s">
        <v>333</v>
      </c>
      <c r="K444" s="199"/>
      <c r="L444" s="199"/>
      <c r="M444" s="199"/>
      <c r="N444" s="199"/>
      <c r="O444" s="200"/>
      <c r="P444" s="201"/>
      <c r="Q444" s="195">
        <v>0</v>
      </c>
      <c r="R444" s="196">
        <f t="shared" si="90"/>
        <v>0</v>
      </c>
      <c r="S444" s="200"/>
      <c r="T444" s="199"/>
      <c r="U444" s="199"/>
      <c r="V444" s="199"/>
      <c r="W444" s="199"/>
      <c r="X444" s="199"/>
      <c r="Y444" s="199"/>
      <c r="Z444" s="199"/>
      <c r="AA444" s="199"/>
      <c r="AB444" s="199"/>
      <c r="AC444" s="199"/>
      <c r="AD444" s="199"/>
      <c r="AE444" s="199"/>
      <c r="AF444" s="199"/>
      <c r="AG444" s="199"/>
      <c r="AH444" s="199"/>
      <c r="AI444" s="199"/>
      <c r="AJ444" s="199"/>
      <c r="AK444" s="199"/>
      <c r="AL444" s="199"/>
      <c r="AM444" s="199"/>
      <c r="AN444" s="199"/>
      <c r="AO444" s="199"/>
      <c r="AP444" s="199"/>
      <c r="AQ444" s="199"/>
      <c r="AR444" s="199"/>
      <c r="AS444" s="199"/>
      <c r="AT444" s="199"/>
      <c r="AU444" s="199"/>
      <c r="AV444" s="199"/>
    </row>
    <row r="445" spans="1:48" s="5" customFormat="1" x14ac:dyDescent="0.2">
      <c r="A445" s="24"/>
      <c r="B445" s="554" t="s">
        <v>99</v>
      </c>
      <c r="C445" s="536"/>
      <c r="D445" s="198">
        <v>0</v>
      </c>
      <c r="E445" s="198">
        <v>0</v>
      </c>
      <c r="F445" s="198">
        <v>0</v>
      </c>
      <c r="G445" s="570">
        <f t="shared" si="88"/>
        <v>0</v>
      </c>
      <c r="H445" s="579">
        <f t="shared" si="91"/>
        <v>0</v>
      </c>
      <c r="I445" s="584">
        <f t="shared" si="89"/>
        <v>0</v>
      </c>
      <c r="J445" s="178" t="s">
        <v>333</v>
      </c>
      <c r="K445" s="199"/>
      <c r="L445" s="199"/>
      <c r="M445" s="199"/>
      <c r="N445" s="199"/>
      <c r="O445" s="200"/>
      <c r="P445" s="201"/>
      <c r="Q445" s="195">
        <v>0</v>
      </c>
      <c r="R445" s="196">
        <f t="shared" si="90"/>
        <v>0</v>
      </c>
      <c r="S445" s="200"/>
      <c r="T445" s="199"/>
      <c r="U445" s="199"/>
      <c r="V445" s="199"/>
      <c r="W445" s="199"/>
      <c r="X445" s="199"/>
      <c r="Y445" s="199"/>
      <c r="Z445" s="199"/>
      <c r="AA445" s="199"/>
      <c r="AB445" s="199"/>
      <c r="AC445" s="199"/>
      <c r="AD445" s="199"/>
      <c r="AE445" s="199"/>
      <c r="AF445" s="199"/>
      <c r="AG445" s="199"/>
      <c r="AH445" s="199"/>
      <c r="AI445" s="199"/>
      <c r="AJ445" s="199"/>
      <c r="AK445" s="199"/>
      <c r="AL445" s="199"/>
      <c r="AM445" s="199"/>
      <c r="AN445" s="199"/>
      <c r="AO445" s="199"/>
      <c r="AP445" s="199"/>
      <c r="AQ445" s="199"/>
      <c r="AR445" s="199"/>
      <c r="AS445" s="199"/>
      <c r="AT445" s="199"/>
      <c r="AU445" s="199"/>
      <c r="AV445" s="199"/>
    </row>
    <row r="446" spans="1:48" s="5" customFormat="1" x14ac:dyDescent="0.2">
      <c r="A446" s="24"/>
      <c r="B446" s="554" t="s">
        <v>101</v>
      </c>
      <c r="C446" s="536"/>
      <c r="D446" s="198">
        <v>0</v>
      </c>
      <c r="E446" s="198">
        <v>0</v>
      </c>
      <c r="F446" s="198">
        <v>0</v>
      </c>
      <c r="G446" s="570">
        <f t="shared" si="88"/>
        <v>0</v>
      </c>
      <c r="H446" s="579">
        <f t="shared" si="91"/>
        <v>0</v>
      </c>
      <c r="I446" s="584">
        <f t="shared" si="89"/>
        <v>0</v>
      </c>
      <c r="J446" s="178" t="s">
        <v>333</v>
      </c>
      <c r="K446" s="199"/>
      <c r="L446" s="199"/>
      <c r="M446" s="199"/>
      <c r="N446" s="199"/>
      <c r="O446" s="200"/>
      <c r="P446" s="201"/>
      <c r="Q446" s="195">
        <v>0</v>
      </c>
      <c r="R446" s="196">
        <f t="shared" si="90"/>
        <v>0</v>
      </c>
      <c r="S446" s="200"/>
      <c r="T446" s="199"/>
      <c r="U446" s="199"/>
      <c r="V446" s="199"/>
      <c r="W446" s="199"/>
      <c r="X446" s="199"/>
      <c r="Y446" s="199"/>
      <c r="Z446" s="199"/>
      <c r="AA446" s="199"/>
      <c r="AB446" s="199"/>
      <c r="AC446" s="199"/>
      <c r="AD446" s="199"/>
      <c r="AE446" s="199"/>
      <c r="AF446" s="199"/>
      <c r="AG446" s="199"/>
      <c r="AH446" s="199"/>
      <c r="AI446" s="199"/>
      <c r="AJ446" s="199"/>
      <c r="AK446" s="199"/>
      <c r="AL446" s="199"/>
      <c r="AM446" s="199"/>
      <c r="AN446" s="199"/>
      <c r="AO446" s="199"/>
      <c r="AP446" s="199"/>
      <c r="AQ446" s="199"/>
      <c r="AR446" s="199"/>
      <c r="AS446" s="199"/>
      <c r="AT446" s="199"/>
      <c r="AU446" s="199"/>
      <c r="AV446" s="199"/>
    </row>
    <row r="447" spans="1:48" s="5" customFormat="1" x14ac:dyDescent="0.2">
      <c r="A447" s="24"/>
      <c r="B447" s="554" t="s">
        <v>102</v>
      </c>
      <c r="C447" s="536"/>
      <c r="D447" s="198">
        <v>0</v>
      </c>
      <c r="E447" s="198">
        <v>0</v>
      </c>
      <c r="F447" s="198">
        <v>0</v>
      </c>
      <c r="G447" s="570">
        <f t="shared" si="88"/>
        <v>0</v>
      </c>
      <c r="H447" s="579">
        <f t="shared" si="91"/>
        <v>0</v>
      </c>
      <c r="I447" s="584">
        <f t="shared" si="89"/>
        <v>0</v>
      </c>
      <c r="J447" s="178" t="s">
        <v>333</v>
      </c>
      <c r="K447" s="199"/>
      <c r="L447" s="199"/>
      <c r="M447" s="199"/>
      <c r="N447" s="199"/>
      <c r="O447" s="200"/>
      <c r="P447" s="201"/>
      <c r="Q447" s="195">
        <v>0</v>
      </c>
      <c r="R447" s="196">
        <f t="shared" si="90"/>
        <v>0</v>
      </c>
      <c r="S447" s="200"/>
      <c r="T447" s="199"/>
      <c r="U447" s="199"/>
      <c r="V447" s="199"/>
      <c r="W447" s="199"/>
      <c r="X447" s="199"/>
      <c r="Y447" s="199"/>
      <c r="Z447" s="199"/>
      <c r="AA447" s="199"/>
      <c r="AB447" s="199"/>
      <c r="AC447" s="199"/>
      <c r="AD447" s="199"/>
      <c r="AE447" s="199"/>
      <c r="AF447" s="199"/>
      <c r="AG447" s="199"/>
      <c r="AH447" s="199"/>
      <c r="AI447" s="199"/>
      <c r="AJ447" s="199"/>
      <c r="AK447" s="199"/>
      <c r="AL447" s="199"/>
      <c r="AM447" s="199"/>
      <c r="AN447" s="199"/>
      <c r="AO447" s="199"/>
      <c r="AP447" s="199"/>
      <c r="AQ447" s="199"/>
      <c r="AR447" s="199"/>
      <c r="AS447" s="199"/>
      <c r="AT447" s="199"/>
      <c r="AU447" s="199"/>
      <c r="AV447" s="199"/>
    </row>
    <row r="448" spans="1:48" s="5" customFormat="1" x14ac:dyDescent="0.2">
      <c r="A448" s="24"/>
      <c r="B448" s="554" t="s">
        <v>103</v>
      </c>
      <c r="C448" s="536"/>
      <c r="D448" s="198">
        <v>0</v>
      </c>
      <c r="E448" s="198">
        <v>0</v>
      </c>
      <c r="F448" s="198">
        <v>0</v>
      </c>
      <c r="G448" s="570">
        <f t="shared" si="88"/>
        <v>0</v>
      </c>
      <c r="H448" s="579">
        <f t="shared" si="91"/>
        <v>0</v>
      </c>
      <c r="I448" s="584">
        <f t="shared" si="89"/>
        <v>0</v>
      </c>
      <c r="J448" s="178" t="s">
        <v>333</v>
      </c>
      <c r="K448" s="199"/>
      <c r="L448" s="199"/>
      <c r="M448" s="199"/>
      <c r="N448" s="199"/>
      <c r="O448" s="200"/>
      <c r="P448" s="201"/>
      <c r="Q448" s="195">
        <v>0</v>
      </c>
      <c r="R448" s="196">
        <f t="shared" si="90"/>
        <v>0</v>
      </c>
      <c r="S448" s="200"/>
      <c r="T448" s="199"/>
      <c r="U448" s="199"/>
      <c r="V448" s="199"/>
      <c r="W448" s="199"/>
      <c r="X448" s="199"/>
      <c r="Y448" s="199"/>
      <c r="Z448" s="199"/>
      <c r="AA448" s="199"/>
      <c r="AB448" s="199"/>
      <c r="AC448" s="199"/>
      <c r="AD448" s="199"/>
      <c r="AE448" s="199"/>
      <c r="AF448" s="199"/>
      <c r="AG448" s="199"/>
      <c r="AH448" s="199"/>
      <c r="AI448" s="199"/>
      <c r="AJ448" s="199"/>
      <c r="AK448" s="199"/>
      <c r="AL448" s="199"/>
      <c r="AM448" s="199"/>
      <c r="AN448" s="199"/>
      <c r="AO448" s="199"/>
      <c r="AP448" s="199"/>
      <c r="AQ448" s="199"/>
      <c r="AR448" s="199"/>
      <c r="AS448" s="199"/>
      <c r="AT448" s="199"/>
      <c r="AU448" s="199"/>
      <c r="AV448" s="199"/>
    </row>
    <row r="449" spans="1:48" s="5" customFormat="1" x14ac:dyDescent="0.2">
      <c r="A449" s="24"/>
      <c r="B449" s="554" t="s">
        <v>104</v>
      </c>
      <c r="C449" s="536"/>
      <c r="D449" s="198">
        <v>0</v>
      </c>
      <c r="E449" s="198">
        <v>0</v>
      </c>
      <c r="F449" s="198">
        <v>0</v>
      </c>
      <c r="G449" s="570">
        <f t="shared" si="88"/>
        <v>0</v>
      </c>
      <c r="H449" s="579">
        <f t="shared" si="91"/>
        <v>0</v>
      </c>
      <c r="I449" s="584">
        <f t="shared" si="89"/>
        <v>0</v>
      </c>
      <c r="J449" s="178" t="s">
        <v>333</v>
      </c>
      <c r="K449" s="199"/>
      <c r="L449" s="199"/>
      <c r="M449" s="199"/>
      <c r="N449" s="199"/>
      <c r="O449" s="200"/>
      <c r="P449" s="201"/>
      <c r="Q449" s="195">
        <v>0</v>
      </c>
      <c r="R449" s="196">
        <f t="shared" si="90"/>
        <v>0</v>
      </c>
      <c r="S449" s="200"/>
      <c r="T449" s="199"/>
      <c r="U449" s="199"/>
      <c r="V449" s="199"/>
      <c r="W449" s="199"/>
      <c r="X449" s="199"/>
      <c r="Y449" s="199"/>
      <c r="Z449" s="199"/>
      <c r="AA449" s="199"/>
      <c r="AB449" s="199"/>
      <c r="AC449" s="199"/>
      <c r="AD449" s="199"/>
      <c r="AE449" s="199"/>
      <c r="AF449" s="199"/>
      <c r="AG449" s="199"/>
      <c r="AH449" s="199"/>
      <c r="AI449" s="199"/>
      <c r="AJ449" s="199"/>
      <c r="AK449" s="199"/>
      <c r="AL449" s="199"/>
      <c r="AM449" s="199"/>
      <c r="AN449" s="199"/>
      <c r="AO449" s="199"/>
      <c r="AP449" s="199"/>
      <c r="AQ449" s="199"/>
      <c r="AR449" s="199"/>
      <c r="AS449" s="199"/>
      <c r="AT449" s="199"/>
      <c r="AU449" s="199"/>
      <c r="AV449" s="199"/>
    </row>
    <row r="450" spans="1:48" s="5" customFormat="1" x14ac:dyDescent="0.2">
      <c r="A450" s="24"/>
      <c r="B450" s="554" t="s">
        <v>105</v>
      </c>
      <c r="C450" s="536"/>
      <c r="D450" s="198">
        <v>0</v>
      </c>
      <c r="E450" s="198">
        <v>0</v>
      </c>
      <c r="F450" s="198">
        <v>0</v>
      </c>
      <c r="G450" s="570">
        <f t="shared" ref="G450:G462" si="92">(F450/$H$357)</f>
        <v>0</v>
      </c>
      <c r="H450" s="579">
        <f t="shared" si="91"/>
        <v>0</v>
      </c>
      <c r="I450" s="584">
        <f t="shared" ref="I450:I462" si="93">(H450/$H$357)</f>
        <v>0</v>
      </c>
      <c r="J450" s="178" t="s">
        <v>333</v>
      </c>
      <c r="K450" s="199"/>
      <c r="L450" s="199"/>
      <c r="M450" s="199"/>
      <c r="N450" s="199"/>
      <c r="O450" s="200"/>
      <c r="P450" s="201"/>
      <c r="Q450" s="195">
        <v>0</v>
      </c>
      <c r="R450" s="196">
        <f t="shared" si="90"/>
        <v>0</v>
      </c>
      <c r="S450" s="200"/>
      <c r="T450" s="199"/>
      <c r="U450" s="199"/>
      <c r="V450" s="199"/>
      <c r="W450" s="199"/>
      <c r="X450" s="199"/>
      <c r="Y450" s="199"/>
      <c r="Z450" s="199"/>
      <c r="AA450" s="199"/>
      <c r="AB450" s="199"/>
      <c r="AC450" s="199"/>
      <c r="AD450" s="199"/>
      <c r="AE450" s="199"/>
      <c r="AF450" s="199"/>
      <c r="AG450" s="199"/>
      <c r="AH450" s="199"/>
      <c r="AI450" s="199"/>
      <c r="AJ450" s="199"/>
      <c r="AK450" s="199"/>
      <c r="AL450" s="199"/>
      <c r="AM450" s="199"/>
      <c r="AN450" s="199"/>
      <c r="AO450" s="199"/>
      <c r="AP450" s="199"/>
      <c r="AQ450" s="199"/>
      <c r="AR450" s="199"/>
      <c r="AS450" s="199"/>
      <c r="AT450" s="199"/>
      <c r="AU450" s="199"/>
      <c r="AV450" s="199"/>
    </row>
    <row r="451" spans="1:48" s="5" customFormat="1" x14ac:dyDescent="0.2">
      <c r="A451" s="24"/>
      <c r="B451" s="554" t="s">
        <v>106</v>
      </c>
      <c r="C451" s="536"/>
      <c r="D451" s="198">
        <v>0</v>
      </c>
      <c r="E451" s="198">
        <v>0</v>
      </c>
      <c r="F451" s="198">
        <v>0</v>
      </c>
      <c r="G451" s="570">
        <f t="shared" si="92"/>
        <v>0</v>
      </c>
      <c r="H451" s="579">
        <f t="shared" si="91"/>
        <v>0</v>
      </c>
      <c r="I451" s="584">
        <f t="shared" si="93"/>
        <v>0</v>
      </c>
      <c r="J451" s="178" t="s">
        <v>333</v>
      </c>
      <c r="K451" s="199"/>
      <c r="L451" s="199"/>
      <c r="M451" s="199"/>
      <c r="N451" s="199"/>
      <c r="O451" s="200"/>
      <c r="P451" s="201"/>
      <c r="Q451" s="195">
        <v>0</v>
      </c>
      <c r="R451" s="196">
        <f t="shared" si="90"/>
        <v>0</v>
      </c>
      <c r="S451" s="200"/>
      <c r="T451" s="199"/>
      <c r="U451" s="199"/>
      <c r="V451" s="199"/>
      <c r="W451" s="199"/>
      <c r="X451" s="199"/>
      <c r="Y451" s="199"/>
      <c r="Z451" s="199"/>
      <c r="AA451" s="199"/>
      <c r="AB451" s="199"/>
      <c r="AC451" s="199"/>
      <c r="AD451" s="199"/>
      <c r="AE451" s="199"/>
      <c r="AF451" s="199"/>
      <c r="AG451" s="199"/>
      <c r="AH451" s="199"/>
      <c r="AI451" s="199"/>
      <c r="AJ451" s="199"/>
      <c r="AK451" s="199"/>
      <c r="AL451" s="199"/>
      <c r="AM451" s="199"/>
      <c r="AN451" s="199"/>
      <c r="AO451" s="199"/>
      <c r="AP451" s="199"/>
      <c r="AQ451" s="199"/>
      <c r="AR451" s="199"/>
      <c r="AS451" s="199"/>
      <c r="AT451" s="199"/>
      <c r="AU451" s="199"/>
      <c r="AV451" s="199"/>
    </row>
    <row r="452" spans="1:48" s="5" customFormat="1" ht="13.5" thickBot="1" x14ac:dyDescent="0.25">
      <c r="A452" s="24"/>
      <c r="B452" s="554" t="s">
        <v>107</v>
      </c>
      <c r="C452" s="536"/>
      <c r="D452" s="198">
        <v>0</v>
      </c>
      <c r="E452" s="198">
        <v>0</v>
      </c>
      <c r="F452" s="198">
        <v>0</v>
      </c>
      <c r="G452" s="570">
        <f t="shared" si="92"/>
        <v>0</v>
      </c>
      <c r="H452" s="579">
        <f t="shared" si="91"/>
        <v>0</v>
      </c>
      <c r="I452" s="584">
        <f t="shared" si="93"/>
        <v>0</v>
      </c>
      <c r="J452" s="178" t="s">
        <v>333</v>
      </c>
      <c r="K452" s="199"/>
      <c r="L452" s="199"/>
      <c r="M452" s="199"/>
      <c r="N452" s="199"/>
      <c r="O452" s="200"/>
      <c r="P452" s="201"/>
      <c r="Q452" s="195"/>
      <c r="R452" s="196"/>
      <c r="S452" s="200"/>
      <c r="T452" s="199"/>
      <c r="U452" s="199"/>
      <c r="V452" s="199"/>
      <c r="W452" s="199"/>
      <c r="X452" s="199"/>
      <c r="Y452" s="199"/>
      <c r="Z452" s="199"/>
      <c r="AA452" s="199"/>
      <c r="AB452" s="199"/>
      <c r="AC452" s="199"/>
      <c r="AD452" s="199"/>
      <c r="AE452" s="199"/>
      <c r="AF452" s="199"/>
      <c r="AG452" s="199"/>
      <c r="AH452" s="199"/>
      <c r="AI452" s="199"/>
      <c r="AJ452" s="199"/>
      <c r="AK452" s="199"/>
      <c r="AL452" s="199"/>
      <c r="AM452" s="199"/>
      <c r="AN452" s="199"/>
      <c r="AO452" s="199"/>
      <c r="AP452" s="199"/>
      <c r="AQ452" s="199"/>
      <c r="AR452" s="199"/>
      <c r="AS452" s="199"/>
      <c r="AT452" s="199"/>
      <c r="AU452" s="199"/>
      <c r="AV452" s="199"/>
    </row>
    <row r="453" spans="1:48" x14ac:dyDescent="0.2">
      <c r="A453" s="16"/>
      <c r="B453" s="555" t="s">
        <v>108</v>
      </c>
      <c r="C453" s="538"/>
      <c r="D453" s="585">
        <f>(D437+D438+D442)</f>
        <v>0</v>
      </c>
      <c r="E453" s="585">
        <f>(E437+E438+E442)</f>
        <v>0</v>
      </c>
      <c r="F453" s="585">
        <f>(F437+F438+F442)</f>
        <v>0</v>
      </c>
      <c r="G453" s="571">
        <f t="shared" si="92"/>
        <v>0</v>
      </c>
      <c r="H453" s="585">
        <f>(H437+H438+H442)</f>
        <v>0</v>
      </c>
      <c r="I453" s="586">
        <f t="shared" si="93"/>
        <v>0</v>
      </c>
      <c r="J453" s="178" t="s">
        <v>333</v>
      </c>
      <c r="K453" s="31"/>
      <c r="L453" s="31"/>
      <c r="M453" s="31"/>
      <c r="N453" s="31"/>
      <c r="O453" s="164"/>
      <c r="P453" s="163"/>
      <c r="Q453" s="195"/>
      <c r="R453" s="196"/>
      <c r="S453" s="164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  <c r="AF453" s="31"/>
      <c r="AG453" s="31"/>
      <c r="AH453" s="31"/>
      <c r="AI453" s="31"/>
      <c r="AJ453" s="31"/>
      <c r="AK453" s="31"/>
      <c r="AL453" s="31"/>
      <c r="AM453" s="31"/>
      <c r="AN453" s="31"/>
      <c r="AO453" s="31"/>
      <c r="AP453" s="31"/>
      <c r="AQ453" s="31"/>
      <c r="AR453" s="31"/>
      <c r="AS453" s="31"/>
      <c r="AT453" s="31"/>
      <c r="AU453" s="31"/>
      <c r="AV453" s="31"/>
    </row>
    <row r="454" spans="1:48" x14ac:dyDescent="0.2">
      <c r="A454" s="16"/>
      <c r="B454" s="556" t="s">
        <v>115</v>
      </c>
      <c r="C454" s="332"/>
      <c r="D454" s="596">
        <f>(D435+D453)</f>
        <v>0</v>
      </c>
      <c r="E454" s="596">
        <f>(E435+E453)</f>
        <v>0</v>
      </c>
      <c r="F454" s="596">
        <f>(F435+F453)</f>
        <v>160413</v>
      </c>
      <c r="G454" s="572">
        <f t="shared" si="92"/>
        <v>9.9635403726708081</v>
      </c>
      <c r="H454" s="589">
        <f>(H435+H453)</f>
        <v>140340</v>
      </c>
      <c r="I454" s="590">
        <f t="shared" si="93"/>
        <v>8.7167701863354043</v>
      </c>
      <c r="J454" s="178" t="s">
        <v>333</v>
      </c>
      <c r="K454" s="31"/>
      <c r="L454" s="31"/>
      <c r="M454" s="31"/>
      <c r="N454" s="31"/>
      <c r="O454" s="164"/>
      <c r="P454" s="163"/>
      <c r="Q454" s="195"/>
      <c r="R454" s="196"/>
      <c r="S454" s="164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  <c r="AE454" s="31"/>
      <c r="AF454" s="31"/>
      <c r="AG454" s="31"/>
      <c r="AH454" s="31"/>
      <c r="AI454" s="31"/>
      <c r="AJ454" s="31"/>
      <c r="AK454" s="31"/>
      <c r="AL454" s="31"/>
      <c r="AM454" s="31"/>
      <c r="AN454" s="31"/>
      <c r="AO454" s="31"/>
      <c r="AP454" s="31"/>
      <c r="AQ454" s="31"/>
      <c r="AR454" s="31"/>
      <c r="AS454" s="31"/>
      <c r="AT454" s="31"/>
      <c r="AU454" s="31"/>
      <c r="AV454" s="31"/>
    </row>
    <row r="455" spans="1:48" ht="13.5" thickBot="1" x14ac:dyDescent="0.25">
      <c r="A455" s="16"/>
      <c r="B455" s="557" t="s">
        <v>116</v>
      </c>
      <c r="C455" s="539"/>
      <c r="D455" s="378">
        <f>(D371-D454)</f>
        <v>0</v>
      </c>
      <c r="E455" s="378">
        <f>(E371-E454)</f>
        <v>0</v>
      </c>
      <c r="F455" s="378">
        <f>(F371-F454)</f>
        <v>143022.95600000001</v>
      </c>
      <c r="G455" s="573">
        <f t="shared" si="92"/>
        <v>8.8834134161490681</v>
      </c>
      <c r="H455" s="591">
        <f>(H371-H454)</f>
        <v>174558.64272</v>
      </c>
      <c r="I455" s="592">
        <f t="shared" si="93"/>
        <v>10.84215172173913</v>
      </c>
      <c r="J455" s="178" t="s">
        <v>333</v>
      </c>
      <c r="K455" s="31"/>
      <c r="L455" s="31"/>
      <c r="M455" s="31"/>
      <c r="N455" s="31"/>
      <c r="O455" s="164"/>
      <c r="P455" s="163"/>
      <c r="Q455" s="195"/>
      <c r="R455" s="196"/>
      <c r="S455" s="164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  <c r="AF455" s="31"/>
      <c r="AG455" s="31"/>
      <c r="AH455" s="31"/>
      <c r="AI455" s="31"/>
      <c r="AJ455" s="31"/>
      <c r="AK455" s="31"/>
      <c r="AL455" s="31"/>
      <c r="AM455" s="31"/>
      <c r="AN455" s="31"/>
      <c r="AO455" s="31"/>
      <c r="AP455" s="31"/>
      <c r="AQ455" s="31"/>
      <c r="AR455" s="31"/>
      <c r="AS455" s="31"/>
      <c r="AT455" s="31"/>
      <c r="AU455" s="31"/>
      <c r="AV455" s="31"/>
    </row>
    <row r="456" spans="1:48" ht="13.5" thickTop="1" x14ac:dyDescent="0.2">
      <c r="A456" s="16"/>
      <c r="B456" s="558" t="s">
        <v>117</v>
      </c>
      <c r="C456" s="540"/>
      <c r="D456" s="597">
        <f>SUM(D457:D458)</f>
        <v>0</v>
      </c>
      <c r="E456" s="597">
        <f>SUM(E457:E458)</f>
        <v>0</v>
      </c>
      <c r="F456" s="597">
        <f>SUM(F457:F458)</f>
        <v>0</v>
      </c>
      <c r="G456" s="574">
        <f t="shared" si="92"/>
        <v>0</v>
      </c>
      <c r="H456" s="593">
        <f>SUM(H457:H458)</f>
        <v>3148.9864272</v>
      </c>
      <c r="I456" s="594">
        <f t="shared" si="93"/>
        <v>0.19558921908074534</v>
      </c>
      <c r="J456" s="178" t="s">
        <v>354</v>
      </c>
      <c r="K456" s="31"/>
      <c r="L456" s="31"/>
      <c r="M456" s="31"/>
      <c r="N456" s="31"/>
      <c r="O456" s="164"/>
      <c r="P456" s="163"/>
      <c r="Q456" s="195"/>
      <c r="R456" s="196"/>
      <c r="S456" s="164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F456" s="31"/>
      <c r="AG456" s="31"/>
      <c r="AH456" s="31"/>
      <c r="AI456" s="31"/>
      <c r="AJ456" s="31"/>
      <c r="AK456" s="31"/>
      <c r="AL456" s="31"/>
      <c r="AM456" s="31"/>
      <c r="AN456" s="31"/>
      <c r="AO456" s="31"/>
      <c r="AP456" s="31"/>
      <c r="AQ456" s="31"/>
      <c r="AR456" s="31"/>
      <c r="AS456" s="31"/>
      <c r="AT456" s="31"/>
      <c r="AU456" s="31"/>
      <c r="AV456" s="31"/>
    </row>
    <row r="457" spans="1:48" x14ac:dyDescent="0.2">
      <c r="A457" s="16"/>
      <c r="B457" s="202" t="s">
        <v>301</v>
      </c>
      <c r="C457" s="536"/>
      <c r="D457" s="199">
        <v>0</v>
      </c>
      <c r="E457" s="199">
        <v>0</v>
      </c>
      <c r="F457" s="199">
        <v>0</v>
      </c>
      <c r="G457" s="203">
        <v>0</v>
      </c>
      <c r="H457" s="595">
        <f>(H371*0.01)</f>
        <v>3148.9864272</v>
      </c>
      <c r="I457" s="204"/>
      <c r="J457" s="178" t="s">
        <v>333</v>
      </c>
      <c r="K457" s="31"/>
      <c r="L457" s="31"/>
      <c r="M457" s="31"/>
      <c r="N457" s="31"/>
      <c r="O457" s="164"/>
      <c r="P457" s="163"/>
      <c r="Q457" s="195">
        <v>0</v>
      </c>
      <c r="R457" s="196">
        <f t="shared" si="90"/>
        <v>0</v>
      </c>
      <c r="S457" s="164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F457" s="31"/>
      <c r="AG457" s="31"/>
      <c r="AH457" s="31"/>
      <c r="AI457" s="31"/>
      <c r="AJ457" s="31"/>
      <c r="AK457" s="31"/>
      <c r="AL457" s="31"/>
      <c r="AM457" s="31"/>
      <c r="AN457" s="31"/>
      <c r="AO457" s="31"/>
      <c r="AP457" s="31"/>
      <c r="AQ457" s="31"/>
      <c r="AR457" s="31"/>
      <c r="AS457" s="31"/>
      <c r="AT457" s="31"/>
      <c r="AU457" s="31"/>
      <c r="AV457" s="31"/>
    </row>
    <row r="458" spans="1:48" x14ac:dyDescent="0.2">
      <c r="A458" s="16"/>
      <c r="B458" s="202" t="s">
        <v>20</v>
      </c>
      <c r="C458" s="536"/>
      <c r="D458" s="199">
        <v>0</v>
      </c>
      <c r="E458" s="199">
        <v>0</v>
      </c>
      <c r="F458" s="199">
        <v>0</v>
      </c>
      <c r="G458" s="203">
        <v>0</v>
      </c>
      <c r="H458" s="205">
        <f>+F458+R458</f>
        <v>0</v>
      </c>
      <c r="I458" s="204"/>
      <c r="J458" s="178" t="s">
        <v>333</v>
      </c>
      <c r="K458" s="31"/>
      <c r="L458" s="31"/>
      <c r="M458" s="31"/>
      <c r="N458" s="31"/>
      <c r="O458" s="164"/>
      <c r="P458" s="163"/>
      <c r="Q458" s="195">
        <v>0</v>
      </c>
      <c r="R458" s="196">
        <f t="shared" si="90"/>
        <v>0</v>
      </c>
      <c r="S458" s="164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  <c r="AF458" s="31"/>
      <c r="AG458" s="31"/>
      <c r="AH458" s="31"/>
      <c r="AI458" s="31"/>
      <c r="AJ458" s="31"/>
      <c r="AK458" s="31"/>
      <c r="AL458" s="31"/>
      <c r="AM458" s="31"/>
      <c r="AN458" s="31"/>
      <c r="AO458" s="31"/>
      <c r="AP458" s="31"/>
      <c r="AQ458" s="31"/>
      <c r="AR458" s="31"/>
      <c r="AS458" s="31"/>
      <c r="AT458" s="31"/>
      <c r="AU458" s="31"/>
      <c r="AV458" s="31"/>
    </row>
    <row r="459" spans="1:48" x14ac:dyDescent="0.2">
      <c r="A459" s="16"/>
      <c r="B459" s="598" t="s">
        <v>118</v>
      </c>
      <c r="C459" s="332"/>
      <c r="D459" s="599">
        <f>SUM(D460:D461)</f>
        <v>0</v>
      </c>
      <c r="E459" s="599">
        <f>SUM(E460:E461)</f>
        <v>0</v>
      </c>
      <c r="F459" s="599">
        <f>SUM(F460:F461)</f>
        <v>0</v>
      </c>
      <c r="G459" s="561">
        <f t="shared" si="92"/>
        <v>0</v>
      </c>
      <c r="H459" s="599">
        <f>SUM(H460:H461)</f>
        <v>0</v>
      </c>
      <c r="I459" s="562">
        <f t="shared" si="93"/>
        <v>0</v>
      </c>
      <c r="J459" s="178" t="s">
        <v>333</v>
      </c>
      <c r="K459" s="31"/>
      <c r="L459" s="31"/>
      <c r="M459" s="31"/>
      <c r="N459" s="31"/>
      <c r="O459" s="164"/>
      <c r="P459" s="163"/>
      <c r="Q459" s="195"/>
      <c r="R459" s="196"/>
      <c r="S459" s="164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  <c r="AE459" s="31"/>
      <c r="AF459" s="31"/>
      <c r="AG459" s="31"/>
      <c r="AH459" s="31"/>
      <c r="AI459" s="31"/>
      <c r="AJ459" s="31"/>
      <c r="AK459" s="31"/>
      <c r="AL459" s="31"/>
      <c r="AM459" s="31"/>
      <c r="AN459" s="31"/>
      <c r="AO459" s="31"/>
      <c r="AP459" s="31"/>
      <c r="AQ459" s="31"/>
      <c r="AR459" s="31"/>
      <c r="AS459" s="31"/>
      <c r="AT459" s="31"/>
      <c r="AU459" s="31"/>
      <c r="AV459" s="31"/>
    </row>
    <row r="460" spans="1:48" x14ac:dyDescent="0.2">
      <c r="A460" s="16"/>
      <c r="B460" s="202" t="s">
        <v>20</v>
      </c>
      <c r="C460" s="536"/>
      <c r="D460" s="199">
        <v>0</v>
      </c>
      <c r="E460" s="199">
        <v>0</v>
      </c>
      <c r="F460" s="199">
        <v>0</v>
      </c>
      <c r="G460" s="203">
        <v>0</v>
      </c>
      <c r="H460" s="205">
        <f>+F460</f>
        <v>0</v>
      </c>
      <c r="I460" s="204"/>
      <c r="J460" s="178" t="s">
        <v>333</v>
      </c>
      <c r="K460" s="31"/>
      <c r="L460" s="31"/>
      <c r="M460" s="31"/>
      <c r="N460" s="31"/>
      <c r="O460" s="164"/>
      <c r="P460" s="163"/>
      <c r="Q460" s="195">
        <v>0</v>
      </c>
      <c r="R460" s="196">
        <f t="shared" si="90"/>
        <v>0</v>
      </c>
      <c r="S460" s="164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F460" s="31"/>
      <c r="AG460" s="31"/>
      <c r="AH460" s="31"/>
      <c r="AI460" s="31"/>
      <c r="AJ460" s="31"/>
      <c r="AK460" s="31"/>
      <c r="AL460" s="31"/>
      <c r="AM460" s="31"/>
      <c r="AN460" s="31"/>
      <c r="AO460" s="31"/>
      <c r="AP460" s="31"/>
      <c r="AQ460" s="31"/>
      <c r="AR460" s="31"/>
      <c r="AS460" s="31"/>
      <c r="AT460" s="31"/>
      <c r="AU460" s="31"/>
      <c r="AV460" s="31"/>
    </row>
    <row r="461" spans="1:48" x14ac:dyDescent="0.2">
      <c r="A461" s="16"/>
      <c r="B461" s="202" t="s">
        <v>20</v>
      </c>
      <c r="C461" s="536"/>
      <c r="D461" s="199">
        <v>0</v>
      </c>
      <c r="E461" s="199">
        <v>0</v>
      </c>
      <c r="F461" s="199">
        <v>0</v>
      </c>
      <c r="G461" s="203">
        <v>0</v>
      </c>
      <c r="H461" s="205">
        <f>+F461</f>
        <v>0</v>
      </c>
      <c r="I461" s="204"/>
      <c r="J461" s="178" t="s">
        <v>333</v>
      </c>
      <c r="K461" s="31"/>
      <c r="L461" s="31"/>
      <c r="M461" s="31"/>
      <c r="N461" s="31"/>
      <c r="O461" s="164"/>
      <c r="P461" s="163"/>
      <c r="Q461" s="195">
        <v>0</v>
      </c>
      <c r="R461" s="196">
        <f t="shared" si="90"/>
        <v>0</v>
      </c>
      <c r="S461" s="164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F461" s="31"/>
      <c r="AG461" s="31"/>
      <c r="AH461" s="31"/>
      <c r="AI461" s="31"/>
      <c r="AJ461" s="31"/>
      <c r="AK461" s="31"/>
      <c r="AL461" s="31"/>
      <c r="AM461" s="31"/>
      <c r="AN461" s="31"/>
      <c r="AO461" s="31"/>
      <c r="AP461" s="31"/>
      <c r="AQ461" s="31"/>
      <c r="AR461" s="31"/>
      <c r="AS461" s="31"/>
      <c r="AT461" s="31"/>
      <c r="AU461" s="31"/>
      <c r="AV461" s="31"/>
    </row>
    <row r="462" spans="1:48" x14ac:dyDescent="0.2">
      <c r="A462" s="16"/>
      <c r="B462" s="598" t="s">
        <v>119</v>
      </c>
      <c r="C462" s="332"/>
      <c r="D462" s="599">
        <f>SUM(D463:D464)</f>
        <v>0</v>
      </c>
      <c r="E462" s="599">
        <f>SUM(E463:E464)</f>
        <v>0</v>
      </c>
      <c r="F462" s="599">
        <f>SUM(F463:F464)</f>
        <v>0</v>
      </c>
      <c r="G462" s="561">
        <f t="shared" si="92"/>
        <v>0</v>
      </c>
      <c r="H462" s="599">
        <f>SUM(H463:H464)</f>
        <v>0</v>
      </c>
      <c r="I462" s="562">
        <f t="shared" si="93"/>
        <v>0</v>
      </c>
      <c r="J462" s="178" t="s">
        <v>333</v>
      </c>
      <c r="K462" s="31"/>
      <c r="L462" s="31"/>
      <c r="M462" s="31"/>
      <c r="N462" s="31"/>
      <c r="O462" s="164"/>
      <c r="P462" s="163"/>
      <c r="Q462" s="195"/>
      <c r="R462" s="196"/>
      <c r="S462" s="164"/>
      <c r="T462" s="31"/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  <c r="AE462" s="31"/>
      <c r="AF462" s="31"/>
      <c r="AG462" s="31"/>
      <c r="AH462" s="31"/>
      <c r="AI462" s="31"/>
      <c r="AJ462" s="31"/>
      <c r="AK462" s="31"/>
      <c r="AL462" s="31"/>
      <c r="AM462" s="31"/>
      <c r="AN462" s="31"/>
      <c r="AO462" s="31"/>
      <c r="AP462" s="31"/>
      <c r="AQ462" s="31"/>
      <c r="AR462" s="31"/>
      <c r="AS462" s="31"/>
      <c r="AT462" s="31"/>
      <c r="AU462" s="31"/>
      <c r="AV462" s="31"/>
    </row>
    <row r="463" spans="1:48" x14ac:dyDescent="0.2">
      <c r="A463" s="16"/>
      <c r="B463" s="202" t="s">
        <v>20</v>
      </c>
      <c r="C463" s="536"/>
      <c r="D463" s="199">
        <v>0</v>
      </c>
      <c r="E463" s="199">
        <v>0</v>
      </c>
      <c r="F463" s="199">
        <v>0</v>
      </c>
      <c r="G463" s="203">
        <v>0</v>
      </c>
      <c r="H463" s="205">
        <f>+F463</f>
        <v>0</v>
      </c>
      <c r="I463" s="204"/>
      <c r="J463" s="178" t="s">
        <v>333</v>
      </c>
      <c r="K463" s="31"/>
      <c r="L463" s="31"/>
      <c r="M463" s="31"/>
      <c r="N463" s="31"/>
      <c r="O463" s="164"/>
      <c r="P463" s="163"/>
      <c r="Q463" s="195">
        <v>0</v>
      </c>
      <c r="R463" s="196">
        <f t="shared" si="90"/>
        <v>0</v>
      </c>
      <c r="S463" s="164"/>
      <c r="T463" s="31"/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  <c r="AF463" s="31"/>
      <c r="AG463" s="31"/>
      <c r="AH463" s="31"/>
      <c r="AI463" s="31"/>
      <c r="AJ463" s="31"/>
      <c r="AK463" s="31"/>
      <c r="AL463" s="31"/>
      <c r="AM463" s="31"/>
      <c r="AN463" s="31"/>
      <c r="AO463" s="31"/>
      <c r="AP463" s="31"/>
      <c r="AQ463" s="31"/>
      <c r="AR463" s="31"/>
      <c r="AS463" s="31"/>
      <c r="AT463" s="31"/>
      <c r="AU463" s="31"/>
      <c r="AV463" s="31"/>
    </row>
    <row r="464" spans="1:48" x14ac:dyDescent="0.2">
      <c r="A464" s="16"/>
      <c r="B464" s="202" t="s">
        <v>20</v>
      </c>
      <c r="C464" s="536"/>
      <c r="D464" s="199">
        <v>0</v>
      </c>
      <c r="E464" s="199">
        <v>0</v>
      </c>
      <c r="F464" s="199">
        <v>0</v>
      </c>
      <c r="G464" s="203">
        <v>0</v>
      </c>
      <c r="H464" s="205">
        <f>+F464</f>
        <v>0</v>
      </c>
      <c r="I464" s="204"/>
      <c r="J464" s="178" t="s">
        <v>333</v>
      </c>
      <c r="K464" s="31"/>
      <c r="L464" s="31"/>
      <c r="M464" s="31"/>
      <c r="N464" s="31"/>
      <c r="O464" s="164"/>
      <c r="P464" s="163"/>
      <c r="Q464" s="195">
        <v>0</v>
      </c>
      <c r="R464" s="196">
        <f t="shared" si="90"/>
        <v>0</v>
      </c>
      <c r="S464" s="164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F464" s="31"/>
      <c r="AG464" s="31"/>
      <c r="AH464" s="31"/>
      <c r="AI464" s="31"/>
      <c r="AJ464" s="31"/>
      <c r="AK464" s="31"/>
      <c r="AL464" s="31"/>
      <c r="AM464" s="31"/>
      <c r="AN464" s="31"/>
      <c r="AO464" s="31"/>
      <c r="AP464" s="31"/>
      <c r="AQ464" s="31"/>
      <c r="AR464" s="31"/>
      <c r="AS464" s="31"/>
      <c r="AT464" s="31"/>
      <c r="AU464" s="31"/>
      <c r="AV464" s="31"/>
    </row>
    <row r="465" spans="1:48" s="1" customFormat="1" ht="13.5" thickBot="1" x14ac:dyDescent="0.25">
      <c r="A465" s="22"/>
      <c r="B465" s="600" t="s">
        <v>120</v>
      </c>
      <c r="C465" s="364"/>
      <c r="D465" s="378">
        <f>(D455-D456-D459-D462)</f>
        <v>0</v>
      </c>
      <c r="E465" s="378">
        <f>(E455-E456-E459-E462)</f>
        <v>0</v>
      </c>
      <c r="F465" s="378">
        <f>(F455-F456-F459-F462)</f>
        <v>143022.95600000001</v>
      </c>
      <c r="G465" s="573">
        <f>(F465/$H$357)</f>
        <v>8.8834134161490681</v>
      </c>
      <c r="H465" s="591">
        <f>(H455-H456-H459-H462)</f>
        <v>171409.65629280001</v>
      </c>
      <c r="I465" s="592">
        <f>(H465/$H$357)</f>
        <v>10.646562502658385</v>
      </c>
      <c r="J465" s="232" t="s">
        <v>333</v>
      </c>
      <c r="K465" s="206"/>
      <c r="L465" s="206"/>
      <c r="M465" s="206"/>
      <c r="N465" s="206"/>
      <c r="O465" s="207"/>
      <c r="P465" s="184"/>
      <c r="Q465" s="195"/>
      <c r="R465" s="196"/>
      <c r="S465" s="183"/>
      <c r="T465" s="182"/>
      <c r="U465" s="182"/>
      <c r="V465" s="182"/>
      <c r="W465" s="182"/>
      <c r="X465" s="182"/>
      <c r="Y465" s="182"/>
      <c r="Z465" s="182"/>
      <c r="AA465" s="182"/>
      <c r="AB465" s="182"/>
      <c r="AC465" s="182"/>
      <c r="AD465" s="182"/>
      <c r="AE465" s="182"/>
      <c r="AF465" s="182"/>
      <c r="AG465" s="182"/>
      <c r="AH465" s="182"/>
      <c r="AI465" s="182"/>
      <c r="AJ465" s="182"/>
      <c r="AK465" s="182"/>
      <c r="AL465" s="182"/>
      <c r="AM465" s="182"/>
      <c r="AN465" s="182"/>
      <c r="AO465" s="182"/>
      <c r="AP465" s="182"/>
      <c r="AQ465" s="182"/>
      <c r="AR465" s="182"/>
      <c r="AS465" s="182"/>
      <c r="AT465" s="182"/>
      <c r="AU465" s="182"/>
      <c r="AV465" s="182"/>
    </row>
    <row r="466" spans="1:48" s="1" customFormat="1" ht="13.5" thickTop="1" x14ac:dyDescent="0.2">
      <c r="A466" s="10"/>
      <c r="B466" s="500"/>
      <c r="C466" s="314"/>
      <c r="D466" s="341"/>
      <c r="E466" s="341"/>
      <c r="F466" s="341"/>
      <c r="G466" s="563"/>
      <c r="H466" s="341"/>
      <c r="I466" s="563"/>
      <c r="J466" s="178" t="s">
        <v>333</v>
      </c>
      <c r="K466" s="182"/>
      <c r="L466" s="182"/>
      <c r="M466" s="182"/>
      <c r="N466" s="182"/>
      <c r="O466" s="183"/>
      <c r="P466" s="184"/>
      <c r="Q466" s="208"/>
      <c r="R466" s="182"/>
      <c r="S466" s="183"/>
      <c r="T466" s="182"/>
      <c r="U466" s="182"/>
      <c r="V466" s="182"/>
      <c r="W466" s="182"/>
      <c r="X466" s="182"/>
      <c r="Y466" s="182"/>
      <c r="Z466" s="182"/>
      <c r="AA466" s="182"/>
      <c r="AB466" s="182"/>
      <c r="AC466" s="182"/>
      <c r="AD466" s="182"/>
      <c r="AE466" s="182"/>
      <c r="AF466" s="182"/>
      <c r="AG466" s="182"/>
      <c r="AH466" s="182"/>
      <c r="AI466" s="182"/>
      <c r="AJ466" s="182"/>
      <c r="AK466" s="182"/>
      <c r="AL466" s="182"/>
      <c r="AM466" s="182"/>
      <c r="AN466" s="182"/>
      <c r="AO466" s="182"/>
      <c r="AP466" s="182"/>
      <c r="AQ466" s="182"/>
      <c r="AR466" s="182"/>
      <c r="AS466" s="182"/>
      <c r="AT466" s="182"/>
      <c r="AU466" s="182"/>
      <c r="AV466" s="182"/>
    </row>
    <row r="467" spans="1:48" s="1" customFormat="1" x14ac:dyDescent="0.2">
      <c r="A467" s="10"/>
      <c r="B467" s="601" t="s">
        <v>285</v>
      </c>
      <c r="C467" s="314"/>
      <c r="D467" s="341"/>
      <c r="E467" s="341"/>
      <c r="F467" s="341"/>
      <c r="G467" s="563"/>
      <c r="H467" s="341"/>
      <c r="I467" s="563"/>
      <c r="J467" s="178" t="s">
        <v>333</v>
      </c>
      <c r="K467" s="182"/>
      <c r="L467" s="182"/>
      <c r="M467" s="182"/>
      <c r="N467" s="182"/>
      <c r="O467" s="183"/>
      <c r="P467" s="184"/>
      <c r="Q467" s="208"/>
      <c r="R467" s="182"/>
      <c r="S467" s="183"/>
      <c r="T467" s="182"/>
      <c r="U467" s="182"/>
      <c r="V467" s="182"/>
      <c r="W467" s="182"/>
      <c r="X467" s="182"/>
      <c r="Y467" s="182"/>
      <c r="Z467" s="182"/>
      <c r="AA467" s="182"/>
      <c r="AB467" s="182"/>
      <c r="AC467" s="182"/>
      <c r="AD467" s="182"/>
      <c r="AE467" s="182"/>
      <c r="AF467" s="182"/>
      <c r="AG467" s="182"/>
      <c r="AH467" s="182"/>
      <c r="AI467" s="182"/>
      <c r="AJ467" s="182"/>
      <c r="AK467" s="182"/>
      <c r="AL467" s="182"/>
      <c r="AM467" s="182"/>
      <c r="AN467" s="182"/>
      <c r="AO467" s="182"/>
      <c r="AP467" s="182"/>
      <c r="AQ467" s="182"/>
      <c r="AR467" s="182"/>
      <c r="AS467" s="182"/>
      <c r="AT467" s="182"/>
      <c r="AU467" s="182"/>
      <c r="AV467" s="182"/>
    </row>
    <row r="468" spans="1:48" s="1" customFormat="1" x14ac:dyDescent="0.2">
      <c r="A468" s="10"/>
      <c r="B468" s="601" t="s">
        <v>286</v>
      </c>
      <c r="C468" s="314"/>
      <c r="D468" s="602" t="e">
        <f>(D454/D371)</f>
        <v>#DIV/0!</v>
      </c>
      <c r="E468" s="602" t="e">
        <f>(E454/E371)</f>
        <v>#DIV/0!</v>
      </c>
      <c r="F468" s="602">
        <f>(F454/F371)</f>
        <v>0.52865521316135655</v>
      </c>
      <c r="G468" s="563"/>
      <c r="H468" s="602">
        <f>(H454/H371)</f>
        <v>0.44566721148044713</v>
      </c>
      <c r="I468" s="563"/>
      <c r="J468" s="178" t="s">
        <v>333</v>
      </c>
      <c r="K468" s="182"/>
      <c r="L468" s="182"/>
      <c r="M468" s="182"/>
      <c r="N468" s="182"/>
      <c r="O468" s="183"/>
      <c r="P468" s="184"/>
      <c r="Q468" s="208"/>
      <c r="R468" s="182"/>
      <c r="S468" s="183"/>
      <c r="T468" s="182"/>
      <c r="U468" s="182"/>
      <c r="V468" s="182"/>
      <c r="W468" s="182"/>
      <c r="X468" s="182"/>
      <c r="Y468" s="182"/>
      <c r="Z468" s="182"/>
      <c r="AA468" s="182"/>
      <c r="AB468" s="182"/>
      <c r="AC468" s="182"/>
      <c r="AD468" s="182"/>
      <c r="AE468" s="182"/>
      <c r="AF468" s="182"/>
      <c r="AG468" s="182"/>
      <c r="AH468" s="182"/>
      <c r="AI468" s="182"/>
      <c r="AJ468" s="182"/>
      <c r="AK468" s="182"/>
      <c r="AL468" s="182"/>
      <c r="AM468" s="182"/>
      <c r="AN468" s="182"/>
      <c r="AO468" s="182"/>
      <c r="AP468" s="182"/>
      <c r="AQ468" s="182"/>
      <c r="AR468" s="182"/>
      <c r="AS468" s="182"/>
      <c r="AT468" s="182"/>
      <c r="AU468" s="182"/>
      <c r="AV468" s="182"/>
    </row>
    <row r="469" spans="1:48" s="1" customFormat="1" ht="13.5" thickBot="1" x14ac:dyDescent="0.25">
      <c r="A469" s="10"/>
      <c r="B469" s="209"/>
      <c r="C469" s="210"/>
      <c r="D469" s="211"/>
      <c r="E469" s="211"/>
      <c r="F469" s="211"/>
      <c r="G469" s="212"/>
      <c r="H469" s="211"/>
      <c r="I469" s="212"/>
      <c r="J469" s="213"/>
      <c r="K469" s="213"/>
      <c r="L469" s="213"/>
      <c r="M469" s="213"/>
      <c r="N469" s="213"/>
      <c r="O469" s="214"/>
      <c r="P469" s="215"/>
      <c r="Q469" s="216"/>
      <c r="R469" s="217"/>
      <c r="S469" s="218"/>
      <c r="T469" s="182"/>
      <c r="U469" s="182"/>
      <c r="V469" s="182"/>
      <c r="W469" s="182"/>
      <c r="X469" s="182"/>
      <c r="Y469" s="182"/>
      <c r="Z469" s="182"/>
      <c r="AA469" s="182"/>
      <c r="AB469" s="182"/>
      <c r="AC469" s="182"/>
      <c r="AD469" s="182"/>
      <c r="AE469" s="182"/>
      <c r="AF469" s="182"/>
      <c r="AG469" s="182"/>
      <c r="AH469" s="182"/>
      <c r="AI469" s="182"/>
      <c r="AJ469" s="182"/>
      <c r="AK469" s="182"/>
      <c r="AL469" s="182"/>
      <c r="AM469" s="182"/>
      <c r="AN469" s="182"/>
      <c r="AO469" s="182"/>
      <c r="AP469" s="182"/>
      <c r="AQ469" s="182"/>
      <c r="AR469" s="182"/>
      <c r="AS469" s="182"/>
      <c r="AT469" s="182"/>
      <c r="AU469" s="182"/>
      <c r="AV469" s="182"/>
    </row>
    <row r="470" spans="1:48" ht="13.5" thickTop="1" x14ac:dyDescent="0.2"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2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  <c r="AE470" s="31"/>
      <c r="AF470" s="31"/>
      <c r="AG470" s="31"/>
      <c r="AH470" s="31"/>
      <c r="AI470" s="31"/>
      <c r="AJ470" s="31"/>
      <c r="AK470" s="31"/>
      <c r="AL470" s="31"/>
      <c r="AM470" s="31"/>
      <c r="AN470" s="31"/>
      <c r="AO470" s="31"/>
      <c r="AP470" s="31"/>
      <c r="AQ470" s="31"/>
      <c r="AR470" s="31"/>
      <c r="AS470" s="31"/>
      <c r="AT470" s="31"/>
      <c r="AU470" s="31"/>
      <c r="AV470" s="31"/>
    </row>
    <row r="471" spans="1:48" ht="13.5" thickBot="1" x14ac:dyDescent="0.25">
      <c r="B471" s="33" t="s">
        <v>271</v>
      </c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2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  <c r="AE471" s="31"/>
      <c r="AF471" s="31"/>
      <c r="AG471" s="31"/>
      <c r="AH471" s="31"/>
      <c r="AI471" s="31"/>
      <c r="AJ471" s="31"/>
      <c r="AK471" s="31"/>
      <c r="AL471" s="31"/>
      <c r="AM471" s="31"/>
      <c r="AN471" s="31"/>
      <c r="AO471" s="31"/>
      <c r="AP471" s="31"/>
      <c r="AQ471" s="31"/>
      <c r="AR471" s="31"/>
      <c r="AS471" s="31"/>
      <c r="AT471" s="31"/>
      <c r="AU471" s="31"/>
      <c r="AV471" s="31"/>
    </row>
    <row r="472" spans="1:48" ht="13.5" thickBot="1" x14ac:dyDescent="0.25">
      <c r="B472" s="380" t="s">
        <v>232</v>
      </c>
      <c r="C472" s="346"/>
      <c r="D472" s="346"/>
      <c r="E472" s="346"/>
      <c r="F472" s="346"/>
      <c r="G472" s="346"/>
      <c r="H472" s="346"/>
      <c r="I472" s="346"/>
      <c r="J472" s="346"/>
      <c r="K472" s="627"/>
      <c r="L472" s="627"/>
      <c r="M472" s="627"/>
      <c r="N472" s="627"/>
      <c r="O472" s="628"/>
      <c r="P472" s="31"/>
      <c r="Q472" s="32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F472" s="31"/>
      <c r="AG472" s="31"/>
      <c r="AH472" s="31"/>
      <c r="AI472" s="31"/>
      <c r="AJ472" s="31"/>
      <c r="AK472" s="31"/>
      <c r="AL472" s="31"/>
      <c r="AM472" s="31"/>
      <c r="AN472" s="31"/>
      <c r="AO472" s="31"/>
      <c r="AP472" s="31"/>
      <c r="AQ472" s="31"/>
      <c r="AR472" s="31"/>
      <c r="AS472" s="31"/>
      <c r="AT472" s="31"/>
      <c r="AU472" s="31"/>
      <c r="AV472" s="31"/>
    </row>
    <row r="473" spans="1:48" x14ac:dyDescent="0.2">
      <c r="B473" s="381"/>
      <c r="C473" s="605"/>
      <c r="D473" s="606"/>
      <c r="E473" s="605"/>
      <c r="F473" s="346"/>
      <c r="G473" s="607"/>
      <c r="H473" s="606"/>
      <c r="I473" s="346"/>
      <c r="J473" s="346"/>
      <c r="K473" s="299"/>
      <c r="L473" s="299"/>
      <c r="M473" s="299"/>
      <c r="N473" s="299"/>
      <c r="O473" s="305"/>
      <c r="P473" s="31"/>
      <c r="Q473" s="32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  <c r="AE473" s="31"/>
      <c r="AF473" s="31"/>
      <c r="AG473" s="31"/>
      <c r="AH473" s="31"/>
      <c r="AI473" s="31"/>
      <c r="AJ473" s="31"/>
      <c r="AK473" s="31"/>
      <c r="AL473" s="31"/>
      <c r="AM473" s="31"/>
      <c r="AN473" s="31"/>
      <c r="AO473" s="31"/>
      <c r="AP473" s="31"/>
      <c r="AQ473" s="31"/>
      <c r="AR473" s="31"/>
      <c r="AS473" s="31"/>
      <c r="AT473" s="31"/>
      <c r="AU473" s="31"/>
      <c r="AV473" s="31"/>
    </row>
    <row r="474" spans="1:48" x14ac:dyDescent="0.2">
      <c r="B474" s="608"/>
      <c r="C474" s="609" t="s">
        <v>37</v>
      </c>
      <c r="D474" s="610"/>
      <c r="E474" s="611"/>
      <c r="F474" s="299"/>
      <c r="G474" s="612"/>
      <c r="H474" s="613"/>
      <c r="I474" s="299"/>
      <c r="J474" s="299"/>
      <c r="K474" s="299"/>
      <c r="L474" s="299"/>
      <c r="M474" s="299"/>
      <c r="N474" s="299"/>
      <c r="O474" s="305"/>
      <c r="P474" s="31"/>
      <c r="Q474" s="32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  <c r="AF474" s="31"/>
      <c r="AG474" s="31"/>
      <c r="AH474" s="31"/>
      <c r="AI474" s="31"/>
      <c r="AJ474" s="31"/>
      <c r="AK474" s="31"/>
      <c r="AL474" s="31"/>
      <c r="AM474" s="31"/>
      <c r="AN474" s="31"/>
      <c r="AO474" s="31"/>
      <c r="AP474" s="31"/>
      <c r="AQ474" s="31"/>
      <c r="AR474" s="31"/>
      <c r="AS474" s="31"/>
      <c r="AT474" s="31"/>
      <c r="AU474" s="31"/>
      <c r="AV474" s="31"/>
    </row>
    <row r="475" spans="1:48" x14ac:dyDescent="0.2">
      <c r="B475" s="614" t="s">
        <v>135</v>
      </c>
      <c r="C475" s="615" t="s">
        <v>38</v>
      </c>
      <c r="D475" s="616"/>
      <c r="E475" s="617"/>
      <c r="F475" s="320" t="s">
        <v>276</v>
      </c>
      <c r="G475" s="618"/>
      <c r="H475" s="619"/>
      <c r="I475" s="299"/>
      <c r="J475" s="299"/>
      <c r="K475" s="299"/>
      <c r="L475" s="299"/>
      <c r="M475" s="299"/>
      <c r="N475" s="299"/>
      <c r="O475" s="305"/>
      <c r="P475" s="31"/>
      <c r="Q475" s="32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  <c r="AD475" s="31"/>
      <c r="AE475" s="31"/>
      <c r="AF475" s="31"/>
      <c r="AG475" s="31"/>
      <c r="AH475" s="31"/>
      <c r="AI475" s="31"/>
      <c r="AJ475" s="31"/>
      <c r="AK475" s="31"/>
      <c r="AL475" s="31"/>
      <c r="AM475" s="31"/>
      <c r="AN475" s="31"/>
      <c r="AO475" s="31"/>
      <c r="AP475" s="31"/>
      <c r="AQ475" s="31"/>
      <c r="AR475" s="31"/>
      <c r="AS475" s="31"/>
      <c r="AT475" s="31"/>
      <c r="AU475" s="31"/>
      <c r="AV475" s="31"/>
    </row>
    <row r="476" spans="1:48" x14ac:dyDescent="0.2">
      <c r="B476" s="620"/>
      <c r="C476" s="621"/>
      <c r="D476" s="622" t="s">
        <v>131</v>
      </c>
      <c r="E476" s="623" t="s">
        <v>139</v>
      </c>
      <c r="F476" s="623" t="s">
        <v>140</v>
      </c>
      <c r="G476" s="623" t="s">
        <v>141</v>
      </c>
      <c r="H476" s="622" t="s">
        <v>138</v>
      </c>
      <c r="I476" s="629" t="s">
        <v>272</v>
      </c>
      <c r="J476" s="334"/>
      <c r="K476" s="334"/>
      <c r="L476" s="334"/>
      <c r="M476" s="334"/>
      <c r="N476" s="334"/>
      <c r="O476" s="630"/>
      <c r="P476" s="31"/>
      <c r="Q476" s="32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  <c r="AE476" s="31"/>
      <c r="AF476" s="31"/>
      <c r="AG476" s="31"/>
      <c r="AH476" s="31"/>
      <c r="AI476" s="31"/>
      <c r="AJ476" s="31"/>
      <c r="AK476" s="31"/>
      <c r="AL476" s="31"/>
      <c r="AM476" s="31"/>
      <c r="AN476" s="31"/>
      <c r="AO476" s="31"/>
      <c r="AP476" s="31"/>
      <c r="AQ476" s="31"/>
      <c r="AR476" s="31"/>
      <c r="AS476" s="31"/>
      <c r="AT476" s="31"/>
      <c r="AU476" s="31"/>
      <c r="AV476" s="31"/>
    </row>
    <row r="477" spans="1:48" ht="13.5" thickBot="1" x14ac:dyDescent="0.25">
      <c r="B477" s="614" t="s">
        <v>136</v>
      </c>
      <c r="C477" s="609"/>
      <c r="D477" s="624">
        <f>(D478+D479)</f>
        <v>1625000</v>
      </c>
      <c r="E477" s="625">
        <f>(E478+E479)</f>
        <v>1620901.6823999998</v>
      </c>
      <c r="F477" s="625">
        <f>(F478+F479)</f>
        <v>1620901.6823999998</v>
      </c>
      <c r="G477" s="625">
        <f>(G478+G479)</f>
        <v>1620901.6823999998</v>
      </c>
      <c r="H477" s="626">
        <f>(H478+H479)</f>
        <v>1625000</v>
      </c>
      <c r="I477" s="31"/>
      <c r="J477" s="31"/>
      <c r="K477" s="31"/>
      <c r="L477" s="31"/>
      <c r="M477" s="31"/>
      <c r="N477" s="31"/>
      <c r="O477" s="38"/>
      <c r="P477" s="31"/>
      <c r="Q477" s="32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  <c r="AE477" s="31"/>
      <c r="AF477" s="31"/>
      <c r="AG477" s="31"/>
      <c r="AH477" s="31"/>
      <c r="AI477" s="31"/>
      <c r="AJ477" s="31"/>
      <c r="AK477" s="31"/>
      <c r="AL477" s="31"/>
      <c r="AM477" s="31"/>
      <c r="AN477" s="31"/>
      <c r="AO477" s="31"/>
      <c r="AP477" s="31"/>
      <c r="AQ477" s="31"/>
      <c r="AR477" s="31"/>
      <c r="AS477" s="31"/>
      <c r="AT477" s="31"/>
      <c r="AU477" s="31"/>
      <c r="AV477" s="31"/>
    </row>
    <row r="478" spans="1:48" ht="13.5" thickBot="1" x14ac:dyDescent="0.25">
      <c r="B478" s="631" t="s">
        <v>294</v>
      </c>
      <c r="C478" s="609"/>
      <c r="D478" s="267">
        <v>0</v>
      </c>
      <c r="E478" s="638">
        <f>+D478</f>
        <v>0</v>
      </c>
      <c r="F478" s="638">
        <f>+E478</f>
        <v>0</v>
      </c>
      <c r="G478" s="638">
        <f>+F478</f>
        <v>0</v>
      </c>
      <c r="H478" s="642">
        <f>+G478</f>
        <v>0</v>
      </c>
      <c r="I478" s="31"/>
      <c r="J478" s="31"/>
      <c r="K478" s="31"/>
      <c r="L478" s="31"/>
      <c r="M478" s="31"/>
      <c r="N478" s="31"/>
      <c r="O478" s="38"/>
      <c r="P478" s="31"/>
      <c r="Q478" s="32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  <c r="AE478" s="31"/>
      <c r="AF478" s="31"/>
      <c r="AG478" s="31"/>
      <c r="AH478" s="31"/>
      <c r="AI478" s="31"/>
      <c r="AJ478" s="31"/>
      <c r="AK478" s="31"/>
      <c r="AL478" s="31"/>
      <c r="AM478" s="31"/>
      <c r="AN478" s="31"/>
      <c r="AO478" s="31"/>
      <c r="AP478" s="31"/>
      <c r="AQ478" s="31"/>
      <c r="AR478" s="31"/>
      <c r="AS478" s="31"/>
      <c r="AT478" s="31"/>
      <c r="AU478" s="31"/>
      <c r="AV478" s="31"/>
    </row>
    <row r="479" spans="1:48" ht="13.5" thickBot="1" x14ac:dyDescent="0.25">
      <c r="B479" s="631" t="s">
        <v>335</v>
      </c>
      <c r="C479" s="609"/>
      <c r="D479" s="268">
        <v>1625000</v>
      </c>
      <c r="E479" s="638">
        <f>(E501*E506)</f>
        <v>1620901.6823999998</v>
      </c>
      <c r="F479" s="638">
        <f>(F501*F506)</f>
        <v>1620901.6823999998</v>
      </c>
      <c r="G479" s="638">
        <f>(G501*G506)</f>
        <v>1620901.6823999998</v>
      </c>
      <c r="H479" s="283">
        <v>1625000</v>
      </c>
      <c r="I479" s="31"/>
      <c r="J479" s="31"/>
      <c r="K479" s="31"/>
      <c r="L479" s="31"/>
      <c r="M479" s="31"/>
      <c r="N479" s="31"/>
      <c r="O479" s="38"/>
      <c r="P479" s="31"/>
      <c r="Q479" s="32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  <c r="AD479" s="31"/>
      <c r="AE479" s="31"/>
      <c r="AF479" s="31"/>
      <c r="AG479" s="31"/>
      <c r="AH479" s="31"/>
      <c r="AI479" s="31"/>
      <c r="AJ479" s="31"/>
      <c r="AK479" s="31"/>
      <c r="AL479" s="31"/>
      <c r="AM479" s="31"/>
      <c r="AN479" s="31"/>
      <c r="AO479" s="31"/>
      <c r="AP479" s="31"/>
      <c r="AQ479" s="31"/>
      <c r="AR479" s="31"/>
      <c r="AS479" s="31"/>
      <c r="AT479" s="31"/>
      <c r="AU479" s="31"/>
      <c r="AV479" s="31"/>
    </row>
    <row r="480" spans="1:48" ht="13.5" thickBot="1" x14ac:dyDescent="0.25">
      <c r="B480" s="632"/>
      <c r="C480" s="611"/>
      <c r="D480" s="647"/>
      <c r="E480" s="309"/>
      <c r="F480" s="309"/>
      <c r="G480" s="309"/>
      <c r="H480" s="643"/>
      <c r="I480" s="31"/>
      <c r="J480" s="31"/>
      <c r="K480" s="31"/>
      <c r="L480" s="31"/>
      <c r="M480" s="31"/>
      <c r="N480" s="31"/>
      <c r="O480" s="38"/>
      <c r="P480" s="31"/>
      <c r="Q480" s="32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  <c r="AE480" s="31"/>
      <c r="AF480" s="31"/>
      <c r="AG480" s="31"/>
      <c r="AH480" s="31"/>
      <c r="AI480" s="31"/>
      <c r="AJ480" s="31"/>
      <c r="AK480" s="31"/>
      <c r="AL480" s="31"/>
      <c r="AM480" s="31"/>
      <c r="AN480" s="31"/>
      <c r="AO480" s="31"/>
      <c r="AP480" s="31"/>
      <c r="AQ480" s="31"/>
      <c r="AR480" s="31"/>
      <c r="AS480" s="31"/>
      <c r="AT480" s="31"/>
      <c r="AU480" s="31"/>
      <c r="AV480" s="31"/>
    </row>
    <row r="481" spans="1:48" s="8" customFormat="1" thickBot="1" x14ac:dyDescent="0.25">
      <c r="A481" s="27"/>
      <c r="B481" s="633" t="s">
        <v>275</v>
      </c>
      <c r="C481" s="634"/>
      <c r="D481" s="269">
        <v>2.9499999999999998E-2</v>
      </c>
      <c r="E481" s="639">
        <f>+D481</f>
        <v>2.9499999999999998E-2</v>
      </c>
      <c r="F481" s="639">
        <f>+E481</f>
        <v>2.9499999999999998E-2</v>
      </c>
      <c r="G481" s="639">
        <f>+F481</f>
        <v>2.9499999999999998E-2</v>
      </c>
      <c r="H481" s="644">
        <f>+G481</f>
        <v>2.9499999999999998E-2</v>
      </c>
      <c r="I481" s="219"/>
      <c r="J481" s="219"/>
      <c r="K481" s="219"/>
      <c r="L481" s="219"/>
      <c r="M481" s="219"/>
      <c r="N481" s="219"/>
      <c r="O481" s="220"/>
      <c r="P481" s="219"/>
      <c r="Q481" s="221"/>
      <c r="R481" s="219"/>
      <c r="S481" s="219"/>
      <c r="T481" s="219"/>
      <c r="U481" s="219"/>
      <c r="V481" s="219"/>
      <c r="W481" s="219"/>
      <c r="X481" s="219"/>
      <c r="Y481" s="219"/>
      <c r="Z481" s="219"/>
      <c r="AA481" s="219"/>
      <c r="AB481" s="219"/>
      <c r="AC481" s="219"/>
      <c r="AD481" s="219"/>
      <c r="AE481" s="219"/>
      <c r="AF481" s="219"/>
      <c r="AG481" s="219"/>
      <c r="AH481" s="219"/>
      <c r="AI481" s="219"/>
      <c r="AJ481" s="219"/>
      <c r="AK481" s="219"/>
      <c r="AL481" s="219"/>
      <c r="AM481" s="219"/>
      <c r="AN481" s="219"/>
      <c r="AO481" s="219"/>
      <c r="AP481" s="219"/>
      <c r="AQ481" s="219"/>
      <c r="AR481" s="219"/>
      <c r="AS481" s="219"/>
      <c r="AT481" s="219"/>
      <c r="AU481" s="219"/>
      <c r="AV481" s="219"/>
    </row>
    <row r="482" spans="1:48" x14ac:dyDescent="0.2">
      <c r="B482" s="632"/>
      <c r="C482" s="611"/>
      <c r="D482" s="644"/>
      <c r="E482" s="640"/>
      <c r="F482" s="640"/>
      <c r="G482" s="640"/>
      <c r="H482" s="645"/>
      <c r="I482" s="31"/>
      <c r="J482" s="31"/>
      <c r="K482" s="31"/>
      <c r="L482" s="31"/>
      <c r="M482" s="31"/>
      <c r="N482" s="31"/>
      <c r="O482" s="38"/>
      <c r="P482" s="31"/>
      <c r="Q482" s="32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  <c r="AE482" s="31"/>
      <c r="AF482" s="31"/>
      <c r="AG482" s="31"/>
      <c r="AH482" s="31"/>
      <c r="AI482" s="31"/>
      <c r="AJ482" s="31"/>
      <c r="AK482" s="31"/>
      <c r="AL482" s="31"/>
      <c r="AM482" s="31"/>
      <c r="AN482" s="31"/>
      <c r="AO482" s="31"/>
      <c r="AP482" s="31"/>
      <c r="AQ482" s="31"/>
      <c r="AR482" s="31"/>
      <c r="AS482" s="31"/>
      <c r="AT482" s="31"/>
      <c r="AU482" s="31"/>
      <c r="AV482" s="31"/>
    </row>
    <row r="483" spans="1:48" ht="13.5" thickBot="1" x14ac:dyDescent="0.25">
      <c r="B483" s="632" t="s">
        <v>5</v>
      </c>
      <c r="C483" s="611"/>
      <c r="D483" s="647"/>
      <c r="E483" s="309"/>
      <c r="F483" s="309"/>
      <c r="G483" s="309"/>
      <c r="H483" s="643"/>
      <c r="I483" s="31"/>
      <c r="J483" s="31"/>
      <c r="K483" s="31"/>
      <c r="L483" s="31"/>
      <c r="M483" s="31"/>
      <c r="N483" s="31"/>
      <c r="O483" s="38"/>
      <c r="P483" s="31"/>
      <c r="Q483" s="32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  <c r="AD483" s="31"/>
      <c r="AE483" s="31"/>
      <c r="AF483" s="31"/>
      <c r="AG483" s="31"/>
      <c r="AH483" s="31"/>
      <c r="AI483" s="31"/>
      <c r="AJ483" s="31"/>
      <c r="AK483" s="31"/>
      <c r="AL483" s="31"/>
      <c r="AM483" s="31"/>
      <c r="AN483" s="31"/>
      <c r="AO483" s="31"/>
      <c r="AP483" s="31"/>
      <c r="AQ483" s="31"/>
      <c r="AR483" s="31"/>
      <c r="AS483" s="31"/>
      <c r="AT483" s="31"/>
      <c r="AU483" s="31"/>
      <c r="AV483" s="31"/>
    </row>
    <row r="484" spans="1:48" ht="13.5" thickBot="1" x14ac:dyDescent="0.25">
      <c r="B484" s="635" t="s">
        <v>327</v>
      </c>
      <c r="C484" s="611"/>
      <c r="D484" s="270">
        <v>2.9499999999999998E-2</v>
      </c>
      <c r="E484" s="641">
        <f t="shared" ref="E484:H485" si="94">+D484</f>
        <v>2.9499999999999998E-2</v>
      </c>
      <c r="F484" s="641">
        <f t="shared" si="94"/>
        <v>2.9499999999999998E-2</v>
      </c>
      <c r="G484" s="641">
        <f t="shared" si="94"/>
        <v>2.9499999999999998E-2</v>
      </c>
      <c r="H484" s="646">
        <f t="shared" si="94"/>
        <v>2.9499999999999998E-2</v>
      </c>
      <c r="I484" s="31"/>
      <c r="J484" s="31"/>
      <c r="K484" s="31"/>
      <c r="L484" s="31"/>
      <c r="M484" s="31"/>
      <c r="N484" s="31"/>
      <c r="O484" s="38"/>
      <c r="P484" s="31"/>
      <c r="Q484" s="32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  <c r="AE484" s="31"/>
      <c r="AF484" s="31"/>
      <c r="AG484" s="31"/>
      <c r="AH484" s="31"/>
      <c r="AI484" s="31"/>
      <c r="AJ484" s="31"/>
      <c r="AK484" s="31"/>
      <c r="AL484" s="31"/>
      <c r="AM484" s="31"/>
      <c r="AN484" s="31"/>
      <c r="AO484" s="31"/>
      <c r="AP484" s="31"/>
      <c r="AQ484" s="31"/>
      <c r="AR484" s="31"/>
      <c r="AS484" s="31"/>
      <c r="AT484" s="31"/>
      <c r="AU484" s="31"/>
      <c r="AV484" s="31"/>
    </row>
    <row r="485" spans="1:48" ht="13.5" thickBot="1" x14ac:dyDescent="0.25">
      <c r="B485" s="635" t="s">
        <v>132</v>
      </c>
      <c r="C485" s="611"/>
      <c r="D485" s="271">
        <v>2.8000000000000001E-2</v>
      </c>
      <c r="E485" s="222">
        <f>+D485</f>
        <v>2.8000000000000001E-2</v>
      </c>
      <c r="F485" s="223">
        <f t="shared" si="94"/>
        <v>2.8000000000000001E-2</v>
      </c>
      <c r="G485" s="223">
        <f t="shared" si="94"/>
        <v>2.8000000000000001E-2</v>
      </c>
      <c r="H485" s="275">
        <f>+G485</f>
        <v>2.8000000000000001E-2</v>
      </c>
      <c r="I485" s="31"/>
      <c r="J485" s="31"/>
      <c r="K485" s="31"/>
      <c r="L485" s="31"/>
      <c r="M485" s="31"/>
      <c r="N485" s="31"/>
      <c r="O485" s="38"/>
      <c r="P485" s="31"/>
      <c r="Q485" s="32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  <c r="AF485" s="31"/>
      <c r="AG485" s="31"/>
      <c r="AH485" s="31"/>
      <c r="AI485" s="31"/>
      <c r="AJ485" s="31"/>
      <c r="AK485" s="31"/>
      <c r="AL485" s="31"/>
      <c r="AM485" s="31"/>
      <c r="AN485" s="31"/>
      <c r="AO485" s="31"/>
      <c r="AP485" s="31"/>
      <c r="AQ485" s="31"/>
      <c r="AR485" s="31"/>
      <c r="AS485" s="31"/>
      <c r="AT485" s="31"/>
      <c r="AU485" s="31"/>
      <c r="AV485" s="31"/>
    </row>
    <row r="486" spans="1:48" x14ac:dyDescent="0.2">
      <c r="B486" s="614" t="s">
        <v>137</v>
      </c>
      <c r="C486" s="611"/>
      <c r="D486" s="646">
        <f>(D484+D485)</f>
        <v>5.7499999999999996E-2</v>
      </c>
      <c r="E486" s="641">
        <f>(E484+E485)</f>
        <v>5.7499999999999996E-2</v>
      </c>
      <c r="F486" s="641">
        <f>(F484+F485)</f>
        <v>5.7499999999999996E-2</v>
      </c>
      <c r="G486" s="641">
        <f>(G484+G485)</f>
        <v>5.7499999999999996E-2</v>
      </c>
      <c r="H486" s="646">
        <f>(H484+H485)</f>
        <v>5.7499999999999996E-2</v>
      </c>
      <c r="I486" s="31"/>
      <c r="J486" s="31"/>
      <c r="K486" s="31"/>
      <c r="L486" s="31"/>
      <c r="M486" s="31"/>
      <c r="N486" s="31"/>
      <c r="O486" s="38"/>
      <c r="P486" s="31"/>
      <c r="Q486" s="32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  <c r="AE486" s="31"/>
      <c r="AF486" s="31"/>
      <c r="AG486" s="31"/>
      <c r="AH486" s="31"/>
      <c r="AI486" s="31"/>
      <c r="AJ486" s="31"/>
      <c r="AK486" s="31"/>
      <c r="AL486" s="31"/>
      <c r="AM486" s="31"/>
      <c r="AN486" s="31"/>
      <c r="AO486" s="31"/>
      <c r="AP486" s="31"/>
      <c r="AQ486" s="31"/>
      <c r="AR486" s="31"/>
      <c r="AS486" s="31"/>
      <c r="AT486" s="31"/>
      <c r="AU486" s="31"/>
      <c r="AV486" s="31"/>
    </row>
    <row r="487" spans="1:48" ht="13.5" thickBot="1" x14ac:dyDescent="0.25">
      <c r="B487" s="608"/>
      <c r="C487" s="611"/>
      <c r="D487" s="647"/>
      <c r="E487" s="309"/>
      <c r="F487" s="309"/>
      <c r="G487" s="309"/>
      <c r="H487" s="647"/>
      <c r="I487" s="31"/>
      <c r="J487" s="31"/>
      <c r="K487" s="31"/>
      <c r="L487" s="31"/>
      <c r="M487" s="31"/>
      <c r="N487" s="31"/>
      <c r="O487" s="38"/>
      <c r="P487" s="31"/>
      <c r="Q487" s="32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  <c r="AD487" s="31"/>
      <c r="AE487" s="31"/>
      <c r="AF487" s="31"/>
      <c r="AG487" s="31"/>
      <c r="AH487" s="31"/>
      <c r="AI487" s="31"/>
      <c r="AJ487" s="31"/>
      <c r="AK487" s="31"/>
      <c r="AL487" s="31"/>
      <c r="AM487" s="31"/>
      <c r="AN487" s="31"/>
      <c r="AO487" s="31"/>
      <c r="AP487" s="31"/>
      <c r="AQ487" s="31"/>
      <c r="AR487" s="31"/>
      <c r="AS487" s="31"/>
      <c r="AT487" s="31"/>
      <c r="AU487" s="31"/>
      <c r="AV487" s="31"/>
    </row>
    <row r="488" spans="1:48" x14ac:dyDescent="0.2">
      <c r="B488" s="601" t="s">
        <v>143</v>
      </c>
      <c r="C488" s="611"/>
      <c r="D488" s="272">
        <v>5</v>
      </c>
      <c r="E488" s="224">
        <f t="shared" ref="E488:H489" si="95">+D488</f>
        <v>5</v>
      </c>
      <c r="F488" s="224">
        <f t="shared" si="95"/>
        <v>5</v>
      </c>
      <c r="G488" s="224">
        <f t="shared" si="95"/>
        <v>5</v>
      </c>
      <c r="H488" s="272">
        <f t="shared" si="95"/>
        <v>5</v>
      </c>
      <c r="I488" s="31"/>
      <c r="J488" s="31"/>
      <c r="K488" s="31"/>
      <c r="L488" s="31"/>
      <c r="M488" s="31"/>
      <c r="N488" s="31"/>
      <c r="O488" s="38"/>
      <c r="P488" s="31"/>
      <c r="Q488" s="32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  <c r="AE488" s="31"/>
      <c r="AF488" s="31"/>
      <c r="AG488" s="31"/>
      <c r="AH488" s="31"/>
      <c r="AI488" s="31"/>
      <c r="AJ488" s="31"/>
      <c r="AK488" s="31"/>
      <c r="AL488" s="31"/>
      <c r="AM488" s="31"/>
      <c r="AN488" s="31"/>
      <c r="AO488" s="31"/>
      <c r="AP488" s="31"/>
      <c r="AQ488" s="31"/>
      <c r="AR488" s="31"/>
      <c r="AS488" s="31"/>
      <c r="AT488" s="31"/>
      <c r="AU488" s="31"/>
      <c r="AV488" s="31"/>
    </row>
    <row r="489" spans="1:48" ht="13.5" thickBot="1" x14ac:dyDescent="0.25">
      <c r="B489" s="601" t="s">
        <v>144</v>
      </c>
      <c r="C489" s="611"/>
      <c r="D489" s="273">
        <v>25</v>
      </c>
      <c r="E489" s="224">
        <f t="shared" si="95"/>
        <v>25</v>
      </c>
      <c r="F489" s="224">
        <f t="shared" si="95"/>
        <v>25</v>
      </c>
      <c r="G489" s="224">
        <f t="shared" si="95"/>
        <v>25</v>
      </c>
      <c r="H489" s="273">
        <v>25</v>
      </c>
      <c r="I489" s="31"/>
      <c r="J489" s="31"/>
      <c r="K489" s="31"/>
      <c r="L489" s="31"/>
      <c r="M489" s="31"/>
      <c r="N489" s="31"/>
      <c r="O489" s="38"/>
      <c r="P489" s="31"/>
      <c r="Q489" s="32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1"/>
      <c r="AD489" s="31"/>
      <c r="AE489" s="31"/>
      <c r="AF489" s="31"/>
      <c r="AG489" s="31"/>
      <c r="AH489" s="31"/>
      <c r="AI489" s="31"/>
      <c r="AJ489" s="31"/>
      <c r="AK489" s="31"/>
      <c r="AL489" s="31"/>
      <c r="AM489" s="31"/>
      <c r="AN489" s="31"/>
      <c r="AO489" s="31"/>
      <c r="AP489" s="31"/>
      <c r="AQ489" s="31"/>
      <c r="AR489" s="31"/>
      <c r="AS489" s="31"/>
      <c r="AT489" s="31"/>
      <c r="AU489" s="31"/>
      <c r="AV489" s="31"/>
    </row>
    <row r="490" spans="1:48" x14ac:dyDescent="0.2">
      <c r="B490" s="608"/>
      <c r="C490" s="611"/>
      <c r="D490" s="647"/>
      <c r="E490" s="648"/>
      <c r="F490" s="309"/>
      <c r="G490" s="309"/>
      <c r="H490" s="647"/>
      <c r="I490" s="31"/>
      <c r="J490" s="31"/>
      <c r="K490" s="31"/>
      <c r="L490" s="31"/>
      <c r="M490" s="31"/>
      <c r="N490" s="31"/>
      <c r="O490" s="38"/>
      <c r="P490" s="31"/>
      <c r="Q490" s="32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  <c r="AE490" s="31"/>
      <c r="AF490" s="31"/>
      <c r="AG490" s="31"/>
      <c r="AH490" s="31"/>
      <c r="AI490" s="31"/>
      <c r="AJ490" s="31"/>
      <c r="AK490" s="31"/>
      <c r="AL490" s="31"/>
      <c r="AM490" s="31"/>
      <c r="AN490" s="31"/>
      <c r="AO490" s="31"/>
      <c r="AP490" s="31"/>
      <c r="AQ490" s="31"/>
      <c r="AR490" s="31"/>
      <c r="AS490" s="31"/>
      <c r="AT490" s="31"/>
      <c r="AU490" s="31"/>
      <c r="AV490" s="31"/>
    </row>
    <row r="491" spans="1:48" ht="13.5" thickBot="1" x14ac:dyDescent="0.25">
      <c r="B491" s="601" t="s">
        <v>145</v>
      </c>
      <c r="C491" s="611"/>
      <c r="D491" s="649">
        <f>(D492+D493)</f>
        <v>10156.609455602042</v>
      </c>
      <c r="E491" s="650">
        <f>(E492+E493)</f>
        <v>10130.994064040058</v>
      </c>
      <c r="F491" s="651">
        <f>(F492+F493)</f>
        <v>10130.994064040058</v>
      </c>
      <c r="G491" s="652">
        <f>(G492+G493)</f>
        <v>10130.994064040058</v>
      </c>
      <c r="H491" s="649">
        <f>(H492+H493)</f>
        <v>10156.609455602042</v>
      </c>
      <c r="I491" s="31"/>
      <c r="J491" s="31"/>
      <c r="K491" s="31"/>
      <c r="L491" s="31"/>
      <c r="M491" s="31"/>
      <c r="N491" s="31"/>
      <c r="O491" s="38"/>
      <c r="P491" s="31"/>
      <c r="Q491" s="32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  <c r="AD491" s="31"/>
      <c r="AE491" s="31"/>
      <c r="AF491" s="31"/>
      <c r="AG491" s="31"/>
      <c r="AH491" s="31"/>
      <c r="AI491" s="31"/>
      <c r="AJ491" s="31"/>
      <c r="AK491" s="31"/>
      <c r="AL491" s="31"/>
      <c r="AM491" s="31"/>
      <c r="AN491" s="31"/>
      <c r="AO491" s="31"/>
      <c r="AP491" s="31"/>
      <c r="AQ491" s="31"/>
      <c r="AR491" s="31"/>
      <c r="AS491" s="31"/>
      <c r="AT491" s="31"/>
      <c r="AU491" s="31"/>
      <c r="AV491" s="31"/>
    </row>
    <row r="492" spans="1:48" ht="13.5" thickBot="1" x14ac:dyDescent="0.25">
      <c r="B492" s="631" t="s">
        <v>294</v>
      </c>
      <c r="C492" s="611"/>
      <c r="D492" s="274">
        <v>0</v>
      </c>
      <c r="E492" s="653">
        <f>+D492</f>
        <v>0</v>
      </c>
      <c r="F492" s="653">
        <f>+E492</f>
        <v>0</v>
      </c>
      <c r="G492" s="653">
        <f>+F492</f>
        <v>0</v>
      </c>
      <c r="H492" s="654">
        <f>+G492</f>
        <v>0</v>
      </c>
      <c r="I492" s="31"/>
      <c r="J492" s="31"/>
      <c r="K492" s="31"/>
      <c r="L492" s="31"/>
      <c r="M492" s="31"/>
      <c r="N492" s="31"/>
      <c r="O492" s="38"/>
      <c r="P492" s="31"/>
      <c r="Q492" s="32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  <c r="AD492" s="31"/>
      <c r="AE492" s="31"/>
      <c r="AF492" s="31"/>
      <c r="AG492" s="31"/>
      <c r="AH492" s="31"/>
      <c r="AI492" s="31"/>
      <c r="AJ492" s="31"/>
      <c r="AK492" s="31"/>
      <c r="AL492" s="31"/>
      <c r="AM492" s="31"/>
      <c r="AN492" s="31"/>
      <c r="AO492" s="31"/>
      <c r="AP492" s="31"/>
      <c r="AQ492" s="31"/>
      <c r="AR492" s="31"/>
      <c r="AS492" s="31"/>
      <c r="AT492" s="31"/>
      <c r="AU492" s="31"/>
      <c r="AV492" s="31"/>
    </row>
    <row r="493" spans="1:48" x14ac:dyDescent="0.2">
      <c r="B493" s="631" t="s">
        <v>335</v>
      </c>
      <c r="C493" s="611"/>
      <c r="D493" s="649">
        <f>-PMT((D486/2+1)^(2/12)-1,12*D489,D479,0,0)</f>
        <v>10156.609455602042</v>
      </c>
      <c r="E493" s="650">
        <f>-PMT((E486/2+1)^(2/12)-1,12*E489,E479,0,0)</f>
        <v>10130.994064040058</v>
      </c>
      <c r="F493" s="651">
        <f>-PMT((F486/2+1)^(2/12)-1,12*F489,F479,0,0)</f>
        <v>10130.994064040058</v>
      </c>
      <c r="G493" s="652">
        <f>-PMT((G486/2+1)^(2/12)-1,12*G489,G479,0,0)</f>
        <v>10130.994064040058</v>
      </c>
      <c r="H493" s="649">
        <f>-PMT((H486/2+1)^(2/12)-1,12*H489,H479,0,0)</f>
        <v>10156.609455602042</v>
      </c>
      <c r="I493" s="31"/>
      <c r="J493" s="31"/>
      <c r="K493" s="31"/>
      <c r="L493" s="31"/>
      <c r="M493" s="31"/>
      <c r="N493" s="31"/>
      <c r="O493" s="38"/>
      <c r="P493" s="31"/>
      <c r="Q493" s="32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  <c r="AD493" s="31"/>
      <c r="AE493" s="31"/>
      <c r="AF493" s="31"/>
      <c r="AG493" s="31"/>
      <c r="AH493" s="31"/>
      <c r="AI493" s="31"/>
      <c r="AJ493" s="31"/>
      <c r="AK493" s="31"/>
      <c r="AL493" s="31"/>
      <c r="AM493" s="31"/>
      <c r="AN493" s="31"/>
      <c r="AO493" s="31"/>
      <c r="AP493" s="31"/>
      <c r="AQ493" s="31"/>
      <c r="AR493" s="31"/>
      <c r="AS493" s="31"/>
      <c r="AT493" s="31"/>
      <c r="AU493" s="31"/>
      <c r="AV493" s="31"/>
    </row>
    <row r="494" spans="1:48" ht="13.5" thickBot="1" x14ac:dyDescent="0.25">
      <c r="B494" s="608"/>
      <c r="C494" s="611"/>
      <c r="D494" s="647"/>
      <c r="E494" s="648"/>
      <c r="F494" s="309"/>
      <c r="G494" s="309"/>
      <c r="H494" s="647"/>
      <c r="I494" s="31"/>
      <c r="J494" s="31"/>
      <c r="K494" s="31"/>
      <c r="L494" s="31"/>
      <c r="M494" s="31"/>
      <c r="N494" s="31"/>
      <c r="O494" s="38"/>
      <c r="P494" s="31"/>
      <c r="Q494" s="32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  <c r="AD494" s="31"/>
      <c r="AE494" s="31"/>
      <c r="AF494" s="31"/>
      <c r="AG494" s="31"/>
      <c r="AH494" s="31"/>
      <c r="AI494" s="31"/>
      <c r="AJ494" s="31"/>
      <c r="AK494" s="31"/>
      <c r="AL494" s="31"/>
      <c r="AM494" s="31"/>
      <c r="AN494" s="31"/>
      <c r="AO494" s="31"/>
      <c r="AP494" s="31"/>
      <c r="AQ494" s="31"/>
      <c r="AR494" s="31"/>
      <c r="AS494" s="31"/>
      <c r="AT494" s="31"/>
      <c r="AU494" s="31"/>
      <c r="AV494" s="31"/>
    </row>
    <row r="495" spans="1:48" ht="13.5" thickBot="1" x14ac:dyDescent="0.25">
      <c r="B495" s="601" t="s">
        <v>240</v>
      </c>
      <c r="C495" s="611"/>
      <c r="D495" s="275">
        <v>3.0769199999999999E-3</v>
      </c>
      <c r="E495" s="40">
        <f>+D495</f>
        <v>3.0769199999999999E-3</v>
      </c>
      <c r="F495" s="40">
        <f>+E495</f>
        <v>3.0769199999999999E-3</v>
      </c>
      <c r="G495" s="40">
        <f>+F495</f>
        <v>3.0769199999999999E-3</v>
      </c>
      <c r="H495" s="275">
        <f>+G495</f>
        <v>3.0769199999999999E-3</v>
      </c>
      <c r="I495" s="31"/>
      <c r="J495" s="31"/>
      <c r="K495" s="31"/>
      <c r="L495" s="31"/>
      <c r="M495" s="31"/>
      <c r="N495" s="31"/>
      <c r="O495" s="38"/>
      <c r="P495" s="31"/>
      <c r="Q495" s="32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1"/>
      <c r="AD495" s="31"/>
      <c r="AE495" s="31"/>
      <c r="AF495" s="31"/>
      <c r="AG495" s="31"/>
      <c r="AH495" s="31"/>
      <c r="AI495" s="31"/>
      <c r="AJ495" s="31"/>
      <c r="AK495" s="31"/>
      <c r="AL495" s="31"/>
      <c r="AM495" s="31"/>
      <c r="AN495" s="31"/>
      <c r="AO495" s="31"/>
      <c r="AP495" s="31"/>
      <c r="AQ495" s="31"/>
      <c r="AR495" s="31"/>
      <c r="AS495" s="31"/>
      <c r="AT495" s="31"/>
      <c r="AU495" s="31"/>
      <c r="AV495" s="31"/>
    </row>
    <row r="496" spans="1:48" x14ac:dyDescent="0.2">
      <c r="B496" s="601" t="s">
        <v>241</v>
      </c>
      <c r="C496" s="611"/>
      <c r="D496" s="655">
        <f>(D479*D495)</f>
        <v>4999.9949999999999</v>
      </c>
      <c r="E496" s="656">
        <f>(E479*E495)</f>
        <v>4987.3848046102075</v>
      </c>
      <c r="F496" s="657">
        <f>(F479*F495)</f>
        <v>4987.3848046102075</v>
      </c>
      <c r="G496" s="658">
        <f>(G479*G495)</f>
        <v>4987.3848046102075</v>
      </c>
      <c r="H496" s="655">
        <f>(H479*H495)</f>
        <v>4999.9949999999999</v>
      </c>
      <c r="I496" s="31"/>
      <c r="J496" s="31"/>
      <c r="K496" s="31"/>
      <c r="L496" s="31"/>
      <c r="M496" s="31"/>
      <c r="N496" s="31"/>
      <c r="O496" s="38"/>
      <c r="P496" s="31"/>
      <c r="Q496" s="32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1"/>
      <c r="AD496" s="31"/>
      <c r="AE496" s="31"/>
      <c r="AF496" s="31"/>
      <c r="AG496" s="31"/>
      <c r="AH496" s="31"/>
      <c r="AI496" s="31"/>
      <c r="AJ496" s="31"/>
      <c r="AK496" s="31"/>
      <c r="AL496" s="31"/>
      <c r="AM496" s="31"/>
      <c r="AN496" s="31"/>
      <c r="AO496" s="31"/>
      <c r="AP496" s="31"/>
      <c r="AQ496" s="31"/>
      <c r="AR496" s="31"/>
      <c r="AS496" s="31"/>
      <c r="AT496" s="31"/>
      <c r="AU496" s="31"/>
      <c r="AV496" s="31"/>
    </row>
    <row r="497" spans="2:48" ht="13.5" thickBot="1" x14ac:dyDescent="0.25">
      <c r="B497" s="601"/>
      <c r="C497" s="611"/>
      <c r="D497" s="647"/>
      <c r="E497" s="648"/>
      <c r="F497" s="309"/>
      <c r="G497" s="309"/>
      <c r="H497" s="647"/>
      <c r="I497" s="31"/>
      <c r="J497" s="31"/>
      <c r="K497" s="31"/>
      <c r="L497" s="31"/>
      <c r="M497" s="31"/>
      <c r="N497" s="31"/>
      <c r="O497" s="38"/>
      <c r="P497" s="31"/>
      <c r="Q497" s="32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1"/>
      <c r="AD497" s="31"/>
      <c r="AE497" s="31"/>
      <c r="AF497" s="31"/>
      <c r="AG497" s="31"/>
      <c r="AH497" s="31"/>
      <c r="AI497" s="31"/>
      <c r="AJ497" s="31"/>
      <c r="AK497" s="31"/>
      <c r="AL497" s="31"/>
      <c r="AM497" s="31"/>
      <c r="AN497" s="31"/>
      <c r="AO497" s="31"/>
      <c r="AP497" s="31"/>
      <c r="AQ497" s="31"/>
      <c r="AR497" s="31"/>
      <c r="AS497" s="31"/>
      <c r="AT497" s="31"/>
      <c r="AU497" s="31"/>
      <c r="AV497" s="31"/>
    </row>
    <row r="498" spans="2:48" ht="13.5" thickBot="1" x14ac:dyDescent="0.25">
      <c r="B498" s="601" t="s">
        <v>242</v>
      </c>
      <c r="C498" s="611"/>
      <c r="D498" s="275">
        <v>3.0769199999999999E-3</v>
      </c>
      <c r="E498" s="40">
        <f>+D498</f>
        <v>3.0769199999999999E-3</v>
      </c>
      <c r="F498" s="40">
        <f>+E498</f>
        <v>3.0769199999999999E-3</v>
      </c>
      <c r="G498" s="40">
        <f>+F498</f>
        <v>3.0769199999999999E-3</v>
      </c>
      <c r="H498" s="275">
        <f>+G498</f>
        <v>3.0769199999999999E-3</v>
      </c>
      <c r="I498" s="31"/>
      <c r="J498" s="31"/>
      <c r="K498" s="31"/>
      <c r="L498" s="31"/>
      <c r="M498" s="31"/>
      <c r="N498" s="31"/>
      <c r="O498" s="38"/>
      <c r="P498" s="31"/>
      <c r="Q498" s="32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1"/>
      <c r="AD498" s="31"/>
      <c r="AE498" s="31"/>
      <c r="AF498" s="31"/>
      <c r="AG498" s="31"/>
      <c r="AH498" s="31"/>
      <c r="AI498" s="31"/>
      <c r="AJ498" s="31"/>
      <c r="AK498" s="31"/>
      <c r="AL498" s="31"/>
      <c r="AM498" s="31"/>
      <c r="AN498" s="31"/>
      <c r="AO498" s="31"/>
      <c r="AP498" s="31"/>
      <c r="AQ498" s="31"/>
      <c r="AR498" s="31"/>
      <c r="AS498" s="31"/>
      <c r="AT498" s="31"/>
      <c r="AU498" s="31"/>
      <c r="AV498" s="31"/>
    </row>
    <row r="499" spans="2:48" x14ac:dyDescent="0.2">
      <c r="B499" s="601" t="s">
        <v>243</v>
      </c>
      <c r="C499" s="611"/>
      <c r="D499" s="655">
        <f>(D479*D498)</f>
        <v>4999.9949999999999</v>
      </c>
      <c r="E499" s="656">
        <f>(E479*E498)</f>
        <v>4987.3848046102075</v>
      </c>
      <c r="F499" s="657">
        <f>(F479*F498)</f>
        <v>4987.3848046102075</v>
      </c>
      <c r="G499" s="658">
        <f>(G479*G498)</f>
        <v>4987.3848046102075</v>
      </c>
      <c r="H499" s="655">
        <f>(H479*H498)</f>
        <v>4999.9949999999999</v>
      </c>
      <c r="I499" s="31"/>
      <c r="J499" s="31"/>
      <c r="K499" s="31"/>
      <c r="L499" s="31"/>
      <c r="M499" s="31"/>
      <c r="N499" s="31"/>
      <c r="O499" s="38"/>
      <c r="P499" s="31"/>
      <c r="Q499" s="32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1"/>
      <c r="AD499" s="31"/>
      <c r="AE499" s="31"/>
      <c r="AF499" s="31"/>
      <c r="AG499" s="31"/>
      <c r="AH499" s="31"/>
      <c r="AI499" s="31"/>
      <c r="AJ499" s="31"/>
      <c r="AK499" s="31"/>
      <c r="AL499" s="31"/>
      <c r="AM499" s="31"/>
      <c r="AN499" s="31"/>
      <c r="AO499" s="31"/>
      <c r="AP499" s="31"/>
      <c r="AQ499" s="31"/>
      <c r="AR499" s="31"/>
      <c r="AS499" s="31"/>
      <c r="AT499" s="31"/>
      <c r="AU499" s="31"/>
      <c r="AV499" s="31"/>
    </row>
    <row r="500" spans="2:48" ht="13.5" thickBot="1" x14ac:dyDescent="0.25">
      <c r="B500" s="608"/>
      <c r="C500" s="611"/>
      <c r="D500" s="647"/>
      <c r="E500" s="648"/>
      <c r="F500" s="309"/>
      <c r="G500" s="309"/>
      <c r="H500" s="647"/>
      <c r="I500" s="31"/>
      <c r="J500" s="31"/>
      <c r="K500" s="31"/>
      <c r="L500" s="31"/>
      <c r="M500" s="31"/>
      <c r="N500" s="31"/>
      <c r="O500" s="38"/>
      <c r="P500" s="31"/>
      <c r="Q500" s="32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  <c r="AD500" s="31"/>
      <c r="AE500" s="31"/>
      <c r="AF500" s="31"/>
      <c r="AG500" s="31"/>
      <c r="AH500" s="31"/>
      <c r="AI500" s="31"/>
      <c r="AJ500" s="31"/>
      <c r="AK500" s="31"/>
      <c r="AL500" s="31"/>
      <c r="AM500" s="31"/>
      <c r="AN500" s="31"/>
      <c r="AO500" s="31"/>
      <c r="AP500" s="31"/>
      <c r="AQ500" s="31"/>
      <c r="AR500" s="31"/>
      <c r="AS500" s="31"/>
      <c r="AT500" s="31"/>
      <c r="AU500" s="31"/>
      <c r="AV500" s="31"/>
    </row>
    <row r="501" spans="2:48" ht="13.5" thickBot="1" x14ac:dyDescent="0.25">
      <c r="B501" s="601" t="s">
        <v>142</v>
      </c>
      <c r="C501" s="611"/>
      <c r="D501" s="276">
        <v>2500000</v>
      </c>
      <c r="E501" s="638">
        <f>($H$455/E503)</f>
        <v>2493694.8959999997</v>
      </c>
      <c r="F501" s="638">
        <f>($H$455/F503)</f>
        <v>2493694.8959999997</v>
      </c>
      <c r="G501" s="638">
        <f>($H$455/G503)</f>
        <v>2493694.8959999997</v>
      </c>
      <c r="H501" s="655">
        <f>($H$455/H503)</f>
        <v>2493694.8959999997</v>
      </c>
      <c r="I501" s="31"/>
      <c r="J501" s="31"/>
      <c r="K501" s="31"/>
      <c r="L501" s="31"/>
      <c r="M501" s="31"/>
      <c r="N501" s="31"/>
      <c r="O501" s="38"/>
      <c r="P501" s="31"/>
      <c r="Q501" s="32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1"/>
      <c r="AD501" s="31"/>
      <c r="AE501" s="31"/>
      <c r="AF501" s="31"/>
      <c r="AG501" s="31"/>
      <c r="AH501" s="31"/>
      <c r="AI501" s="31"/>
      <c r="AJ501" s="31"/>
      <c r="AK501" s="31"/>
      <c r="AL501" s="31"/>
      <c r="AM501" s="31"/>
      <c r="AN501" s="31"/>
      <c r="AO501" s="31"/>
      <c r="AP501" s="31"/>
      <c r="AQ501" s="31"/>
      <c r="AR501" s="31"/>
      <c r="AS501" s="31"/>
      <c r="AT501" s="31"/>
      <c r="AU501" s="31"/>
      <c r="AV501" s="31"/>
    </row>
    <row r="502" spans="2:48" ht="13.5" thickBot="1" x14ac:dyDescent="0.25">
      <c r="B502" s="608"/>
      <c r="C502" s="611"/>
      <c r="D502" s="647"/>
      <c r="E502" s="309"/>
      <c r="F502" s="309"/>
      <c r="G502" s="309"/>
      <c r="H502" s="647"/>
      <c r="I502" s="31"/>
      <c r="J502" s="31"/>
      <c r="K502" s="31"/>
      <c r="L502" s="31"/>
      <c r="M502" s="31"/>
      <c r="N502" s="31"/>
      <c r="O502" s="38"/>
      <c r="P502" s="31"/>
      <c r="Q502" s="32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1"/>
      <c r="AD502" s="31"/>
      <c r="AE502" s="31"/>
      <c r="AF502" s="31"/>
      <c r="AG502" s="31"/>
      <c r="AH502" s="31"/>
      <c r="AI502" s="31"/>
      <c r="AJ502" s="31"/>
      <c r="AK502" s="31"/>
      <c r="AL502" s="31"/>
      <c r="AM502" s="31"/>
      <c r="AN502" s="31"/>
      <c r="AO502" s="31"/>
      <c r="AP502" s="31"/>
      <c r="AQ502" s="31"/>
      <c r="AR502" s="31"/>
      <c r="AS502" s="31"/>
      <c r="AT502" s="31"/>
      <c r="AU502" s="31"/>
      <c r="AV502" s="31"/>
    </row>
    <row r="503" spans="2:48" ht="13.5" thickBot="1" x14ac:dyDescent="0.25">
      <c r="B503" s="601" t="s">
        <v>146</v>
      </c>
      <c r="C503" s="609" t="s">
        <v>156</v>
      </c>
      <c r="D503" s="275">
        <v>7.0000000000000007E-2</v>
      </c>
      <c r="E503" s="231">
        <f>+D503</f>
        <v>7.0000000000000007E-2</v>
      </c>
      <c r="F503" s="40">
        <f>+E503</f>
        <v>7.0000000000000007E-2</v>
      </c>
      <c r="G503" s="40">
        <f>+F503</f>
        <v>7.0000000000000007E-2</v>
      </c>
      <c r="H503" s="275">
        <v>7.0000000000000007E-2</v>
      </c>
      <c r="I503" s="31"/>
      <c r="J503" s="31"/>
      <c r="K503" s="31"/>
      <c r="L503" s="31"/>
      <c r="M503" s="31"/>
      <c r="N503" s="31"/>
      <c r="O503" s="38"/>
      <c r="P503" s="31"/>
      <c r="Q503" s="32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1"/>
      <c r="AD503" s="31"/>
      <c r="AE503" s="31"/>
      <c r="AF503" s="31"/>
      <c r="AG503" s="31"/>
      <c r="AH503" s="31"/>
      <c r="AI503" s="31"/>
      <c r="AJ503" s="31"/>
      <c r="AK503" s="31"/>
      <c r="AL503" s="31"/>
      <c r="AM503" s="31"/>
      <c r="AN503" s="31"/>
      <c r="AO503" s="31"/>
      <c r="AP503" s="31"/>
      <c r="AQ503" s="31"/>
      <c r="AR503" s="31"/>
      <c r="AS503" s="31"/>
      <c r="AT503" s="31"/>
      <c r="AU503" s="31"/>
      <c r="AV503" s="31"/>
    </row>
    <row r="504" spans="2:48" x14ac:dyDescent="0.2">
      <c r="B504" s="608"/>
      <c r="C504" s="611"/>
      <c r="D504" s="659"/>
      <c r="E504" s="309"/>
      <c r="F504" s="309"/>
      <c r="G504" s="309"/>
      <c r="H504" s="647"/>
      <c r="I504" s="31"/>
      <c r="J504" s="31"/>
      <c r="K504" s="31"/>
      <c r="L504" s="31"/>
      <c r="M504" s="31"/>
      <c r="N504" s="31"/>
      <c r="O504" s="38"/>
      <c r="P504" s="31"/>
      <c r="Q504" s="32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1"/>
      <c r="AD504" s="31"/>
      <c r="AE504" s="31"/>
      <c r="AF504" s="31"/>
      <c r="AG504" s="31"/>
      <c r="AH504" s="31"/>
      <c r="AI504" s="31"/>
      <c r="AJ504" s="31"/>
      <c r="AK504" s="31"/>
      <c r="AL504" s="31"/>
      <c r="AM504" s="31"/>
      <c r="AN504" s="31"/>
      <c r="AO504" s="31"/>
      <c r="AP504" s="31"/>
      <c r="AQ504" s="31"/>
      <c r="AR504" s="31"/>
      <c r="AS504" s="31"/>
      <c r="AT504" s="31"/>
      <c r="AU504" s="31"/>
      <c r="AV504" s="31"/>
    </row>
    <row r="505" spans="2:48" x14ac:dyDescent="0.2">
      <c r="B505" s="636" t="s">
        <v>147</v>
      </c>
      <c r="C505" s="611"/>
      <c r="D505" s="659"/>
      <c r="E505" s="309"/>
      <c r="F505" s="309"/>
      <c r="G505" s="309"/>
      <c r="H505" s="647"/>
      <c r="I505" s="31"/>
      <c r="J505" s="31"/>
      <c r="K505" s="31"/>
      <c r="L505" s="31"/>
      <c r="M505" s="31"/>
      <c r="N505" s="31"/>
      <c r="O505" s="38"/>
      <c r="P505" s="31"/>
      <c r="Q505" s="32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1"/>
      <c r="AD505" s="31"/>
      <c r="AE505" s="31"/>
      <c r="AF505" s="31"/>
      <c r="AG505" s="31"/>
      <c r="AH505" s="31"/>
      <c r="AI505" s="31"/>
      <c r="AJ505" s="31"/>
      <c r="AK505" s="31"/>
      <c r="AL505" s="31"/>
      <c r="AM505" s="31"/>
      <c r="AN505" s="31"/>
      <c r="AO505" s="31"/>
      <c r="AP505" s="31"/>
      <c r="AQ505" s="31"/>
      <c r="AR505" s="31"/>
      <c r="AS505" s="31"/>
      <c r="AT505" s="31"/>
      <c r="AU505" s="31"/>
      <c r="AV505" s="31"/>
    </row>
    <row r="506" spans="2:48" x14ac:dyDescent="0.2">
      <c r="B506" s="601" t="s">
        <v>207</v>
      </c>
      <c r="C506" s="637" t="s">
        <v>150</v>
      </c>
      <c r="D506" s="660">
        <f>(D477/D501)</f>
        <v>0.65</v>
      </c>
      <c r="E506" s="225">
        <f>+D506</f>
        <v>0.65</v>
      </c>
      <c r="F506" s="226">
        <f>+E506</f>
        <v>0.65</v>
      </c>
      <c r="G506" s="227">
        <f>+F506</f>
        <v>0.65</v>
      </c>
      <c r="H506" s="660">
        <f>(H477/D501)</f>
        <v>0.65</v>
      </c>
      <c r="I506" s="31"/>
      <c r="J506" s="31"/>
      <c r="K506" s="31"/>
      <c r="L506" s="31"/>
      <c r="M506" s="31"/>
      <c r="N506" s="31"/>
      <c r="O506" s="38"/>
      <c r="P506" s="31"/>
      <c r="Q506" s="32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1"/>
      <c r="AD506" s="31"/>
      <c r="AE506" s="31"/>
      <c r="AF506" s="31"/>
      <c r="AG506" s="31"/>
      <c r="AH506" s="31"/>
      <c r="AI506" s="31"/>
      <c r="AJ506" s="31"/>
      <c r="AK506" s="31"/>
      <c r="AL506" s="31"/>
      <c r="AM506" s="31"/>
      <c r="AN506" s="31"/>
      <c r="AO506" s="31"/>
      <c r="AP506" s="31"/>
      <c r="AQ506" s="31"/>
      <c r="AR506" s="31"/>
      <c r="AS506" s="31"/>
      <c r="AT506" s="31"/>
      <c r="AU506" s="31"/>
      <c r="AV506" s="31"/>
    </row>
    <row r="507" spans="2:48" x14ac:dyDescent="0.2">
      <c r="B507" s="636"/>
      <c r="C507" s="611"/>
      <c r="D507" s="659"/>
      <c r="E507" s="309"/>
      <c r="F507" s="309"/>
      <c r="G507" s="309"/>
      <c r="H507" s="647"/>
      <c r="I507" s="31"/>
      <c r="J507" s="31"/>
      <c r="K507" s="31"/>
      <c r="L507" s="31"/>
      <c r="M507" s="31"/>
      <c r="N507" s="31"/>
      <c r="O507" s="38"/>
      <c r="P507" s="31"/>
      <c r="Q507" s="32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  <c r="AD507" s="31"/>
      <c r="AE507" s="31"/>
      <c r="AF507" s="31"/>
      <c r="AG507" s="31"/>
      <c r="AH507" s="31"/>
      <c r="AI507" s="31"/>
      <c r="AJ507" s="31"/>
      <c r="AK507" s="31"/>
      <c r="AL507" s="31"/>
      <c r="AM507" s="31"/>
      <c r="AN507" s="31"/>
      <c r="AO507" s="31"/>
      <c r="AP507" s="31"/>
      <c r="AQ507" s="31"/>
      <c r="AR507" s="31"/>
      <c r="AS507" s="31"/>
      <c r="AT507" s="31"/>
      <c r="AU507" s="31"/>
      <c r="AV507" s="31"/>
    </row>
    <row r="508" spans="2:48" x14ac:dyDescent="0.2">
      <c r="B508" s="601" t="s">
        <v>133</v>
      </c>
      <c r="C508" s="611"/>
      <c r="D508" s="661">
        <f>($H$455/(D491*12))</f>
        <v>1.4322253527210906</v>
      </c>
      <c r="E508" s="663">
        <f>($H$455/(E491*12))</f>
        <v>1.4358466176219531</v>
      </c>
      <c r="F508" s="664">
        <f>($H$455/(F491*12))</f>
        <v>1.4358466176219531</v>
      </c>
      <c r="G508" s="665">
        <f>($H$455/(G491*12))</f>
        <v>1.4358466176219531</v>
      </c>
      <c r="H508" s="661">
        <f>($H$455/(H491*12))</f>
        <v>1.4322253527210906</v>
      </c>
      <c r="I508" s="31"/>
      <c r="J508" s="31"/>
      <c r="K508" s="31"/>
      <c r="L508" s="31"/>
      <c r="M508" s="31"/>
      <c r="N508" s="31"/>
      <c r="O508" s="38"/>
      <c r="P508" s="31"/>
      <c r="Q508" s="32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  <c r="AD508" s="31"/>
      <c r="AE508" s="31"/>
      <c r="AF508" s="31"/>
      <c r="AG508" s="31"/>
      <c r="AH508" s="31"/>
      <c r="AI508" s="31"/>
      <c r="AJ508" s="31"/>
      <c r="AK508" s="31"/>
      <c r="AL508" s="31"/>
      <c r="AM508" s="31"/>
      <c r="AN508" s="31"/>
      <c r="AO508" s="31"/>
      <c r="AP508" s="31"/>
      <c r="AQ508" s="31"/>
      <c r="AR508" s="31"/>
      <c r="AS508" s="31"/>
      <c r="AT508" s="31"/>
      <c r="AU508" s="31"/>
      <c r="AV508" s="31"/>
    </row>
    <row r="509" spans="2:48" x14ac:dyDescent="0.2">
      <c r="B509" s="601" t="s">
        <v>134</v>
      </c>
      <c r="C509" s="611"/>
      <c r="D509" s="661">
        <f>($H$465/(D491*12))</f>
        <v>1.4063884298043332</v>
      </c>
      <c r="E509" s="663">
        <f>($H$465/(E491*12))</f>
        <v>1.409944368154505</v>
      </c>
      <c r="F509" s="664">
        <f>($H$465/(F491*12))</f>
        <v>1.409944368154505</v>
      </c>
      <c r="G509" s="665">
        <f>($H$465/(G491*12))</f>
        <v>1.409944368154505</v>
      </c>
      <c r="H509" s="661">
        <f>($H$465/(H491*12))</f>
        <v>1.4063884298043332</v>
      </c>
      <c r="I509" s="31"/>
      <c r="J509" s="31"/>
      <c r="K509" s="31"/>
      <c r="L509" s="31"/>
      <c r="M509" s="31"/>
      <c r="N509" s="31"/>
      <c r="O509" s="38"/>
      <c r="P509" s="31"/>
      <c r="Q509" s="32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  <c r="AC509" s="31"/>
      <c r="AD509" s="31"/>
      <c r="AE509" s="31"/>
      <c r="AF509" s="31"/>
      <c r="AG509" s="31"/>
      <c r="AH509" s="31"/>
      <c r="AI509" s="31"/>
      <c r="AJ509" s="31"/>
      <c r="AK509" s="31"/>
      <c r="AL509" s="31"/>
      <c r="AM509" s="31"/>
      <c r="AN509" s="31"/>
      <c r="AO509" s="31"/>
      <c r="AP509" s="31"/>
      <c r="AQ509" s="31"/>
      <c r="AR509" s="31"/>
      <c r="AS509" s="31"/>
      <c r="AT509" s="31"/>
      <c r="AU509" s="31"/>
      <c r="AV509" s="31"/>
    </row>
    <row r="510" spans="2:48" ht="13.5" thickBot="1" x14ac:dyDescent="0.25">
      <c r="B510" s="601"/>
      <c r="C510" s="611"/>
      <c r="D510" s="662"/>
      <c r="E510" s="664"/>
      <c r="F510" s="664"/>
      <c r="G510" s="664"/>
      <c r="H510" s="661"/>
      <c r="I510" s="31"/>
      <c r="J510" s="31"/>
      <c r="K510" s="31"/>
      <c r="L510" s="31"/>
      <c r="M510" s="31"/>
      <c r="N510" s="31"/>
      <c r="O510" s="38"/>
      <c r="P510" s="31"/>
      <c r="Q510" s="32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1"/>
      <c r="AD510" s="31"/>
      <c r="AE510" s="31"/>
      <c r="AF510" s="31"/>
      <c r="AG510" s="31"/>
      <c r="AH510" s="31"/>
      <c r="AI510" s="31"/>
      <c r="AJ510" s="31"/>
      <c r="AK510" s="31"/>
      <c r="AL510" s="31"/>
      <c r="AM510" s="31"/>
      <c r="AN510" s="31"/>
      <c r="AO510" s="31"/>
      <c r="AP510" s="31"/>
      <c r="AQ510" s="31"/>
      <c r="AR510" s="31"/>
      <c r="AS510" s="31"/>
      <c r="AT510" s="31"/>
      <c r="AU510" s="31"/>
      <c r="AV510" s="31"/>
    </row>
    <row r="511" spans="2:48" ht="13.5" thickBot="1" x14ac:dyDescent="0.25">
      <c r="B511" s="601" t="s">
        <v>309</v>
      </c>
      <c r="C511" s="277">
        <v>7.7499999999999999E-2</v>
      </c>
      <c r="D511" s="278">
        <f>+D517</f>
        <v>1.1978420515689525</v>
      </c>
      <c r="E511" s="279">
        <f>+E517</f>
        <v>1.2008706974240773</v>
      </c>
      <c r="F511" s="280">
        <f>+F517</f>
        <v>1.2008706974240773</v>
      </c>
      <c r="G511" s="281">
        <f>+G517</f>
        <v>1.2008706974240773</v>
      </c>
      <c r="H511" s="282">
        <f>+H517</f>
        <v>1.1978420515689525</v>
      </c>
      <c r="I511" s="31"/>
      <c r="J511" s="31"/>
      <c r="K511" s="31"/>
      <c r="L511" s="31"/>
      <c r="M511" s="31"/>
      <c r="N511" s="31"/>
      <c r="O511" s="38"/>
      <c r="P511" s="31"/>
      <c r="Q511" s="32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1"/>
      <c r="AD511" s="31"/>
      <c r="AE511" s="31"/>
      <c r="AF511" s="31"/>
      <c r="AG511" s="31"/>
      <c r="AH511" s="31"/>
      <c r="AI511" s="31"/>
      <c r="AJ511" s="31"/>
      <c r="AK511" s="31"/>
      <c r="AL511" s="31"/>
      <c r="AM511" s="31"/>
      <c r="AN511" s="31"/>
      <c r="AO511" s="31"/>
      <c r="AP511" s="31"/>
      <c r="AQ511" s="31"/>
      <c r="AR511" s="31"/>
      <c r="AS511" s="31"/>
      <c r="AT511" s="31"/>
      <c r="AU511" s="31"/>
      <c r="AV511" s="31"/>
    </row>
    <row r="512" spans="2:48" ht="13.5" thickBot="1" x14ac:dyDescent="0.25">
      <c r="B512" s="614" t="s">
        <v>155</v>
      </c>
      <c r="C512" s="670" t="s">
        <v>334</v>
      </c>
      <c r="D512" s="292">
        <f>(D492+D518)</f>
        <v>12143.966344266084</v>
      </c>
      <c r="E512" s="295">
        <f>(E492+E518)</f>
        <v>12113.338755956844</v>
      </c>
      <c r="F512" s="293">
        <f>(F492+F518)</f>
        <v>12113.338755956844</v>
      </c>
      <c r="G512" s="294">
        <f>(G492+G518)</f>
        <v>12113.338755956844</v>
      </c>
      <c r="H512" s="292">
        <f>(H492+H518)</f>
        <v>12143.966344266084</v>
      </c>
      <c r="I512" s="219"/>
      <c r="J512" s="219"/>
      <c r="K512" s="31"/>
      <c r="L512" s="31"/>
      <c r="M512" s="31"/>
      <c r="N512" s="31"/>
      <c r="O512" s="38"/>
      <c r="P512" s="31"/>
      <c r="Q512" s="32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  <c r="AD512" s="31"/>
      <c r="AE512" s="31"/>
      <c r="AF512" s="31"/>
      <c r="AG512" s="31"/>
      <c r="AH512" s="31"/>
      <c r="AI512" s="31"/>
      <c r="AJ512" s="31"/>
      <c r="AK512" s="31"/>
      <c r="AL512" s="31"/>
      <c r="AM512" s="31"/>
      <c r="AN512" s="31"/>
      <c r="AO512" s="31"/>
      <c r="AP512" s="31"/>
      <c r="AQ512" s="31"/>
      <c r="AR512" s="31"/>
      <c r="AS512" s="31"/>
      <c r="AT512" s="31"/>
      <c r="AU512" s="31"/>
      <c r="AV512" s="31"/>
    </row>
    <row r="513" spans="1:48" x14ac:dyDescent="0.2">
      <c r="B513" s="601"/>
      <c r="C513" s="611"/>
      <c r="D513" s="662"/>
      <c r="E513" s="664"/>
      <c r="F513" s="664"/>
      <c r="G513" s="664"/>
      <c r="H513" s="661"/>
      <c r="I513" s="31"/>
      <c r="J513" s="31"/>
      <c r="K513" s="31"/>
      <c r="L513" s="31"/>
      <c r="M513" s="31"/>
      <c r="N513" s="31"/>
      <c r="O513" s="38"/>
      <c r="P513" s="31"/>
      <c r="Q513" s="32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1"/>
      <c r="AD513" s="31"/>
      <c r="AE513" s="31"/>
      <c r="AF513" s="31"/>
      <c r="AG513" s="31"/>
      <c r="AH513" s="31"/>
      <c r="AI513" s="31"/>
      <c r="AJ513" s="31"/>
      <c r="AK513" s="31"/>
      <c r="AL513" s="31"/>
      <c r="AM513" s="31"/>
      <c r="AN513" s="31"/>
      <c r="AO513" s="31"/>
      <c r="AP513" s="31"/>
      <c r="AQ513" s="31"/>
      <c r="AR513" s="31"/>
      <c r="AS513" s="31"/>
      <c r="AT513" s="31"/>
      <c r="AU513" s="31"/>
      <c r="AV513" s="31"/>
    </row>
    <row r="514" spans="1:48" x14ac:dyDescent="0.2">
      <c r="B514" s="666" t="s">
        <v>148</v>
      </c>
      <c r="C514" s="671" t="s">
        <v>157</v>
      </c>
      <c r="D514" s="676">
        <f>$H$455/((D515+D492)*12)</f>
        <v>1.2780588122427159</v>
      </c>
      <c r="E514" s="677">
        <f>$H$455/((E515+E492)*12)</f>
        <v>1.2812902796296179</v>
      </c>
      <c r="F514" s="678">
        <f>$H$455/((F515+F492)*12)</f>
        <v>1.2812902796296179</v>
      </c>
      <c r="G514" s="679">
        <f>$H$455/((G515+G492)*12)</f>
        <v>1.2812902796296179</v>
      </c>
      <c r="H514" s="676">
        <f>$H$455/((H515+H492)*12)</f>
        <v>1.2780588122427159</v>
      </c>
      <c r="I514" s="31"/>
      <c r="J514" s="31"/>
      <c r="K514" s="31"/>
      <c r="L514" s="31"/>
      <c r="M514" s="31"/>
      <c r="N514" s="31"/>
      <c r="O514" s="38"/>
      <c r="P514" s="31"/>
      <c r="Q514" s="32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1"/>
      <c r="AD514" s="31"/>
      <c r="AE514" s="31"/>
      <c r="AF514" s="31"/>
      <c r="AG514" s="31"/>
      <c r="AH514" s="31"/>
      <c r="AI514" s="31"/>
      <c r="AJ514" s="31"/>
      <c r="AK514" s="31"/>
      <c r="AL514" s="31"/>
      <c r="AM514" s="31"/>
      <c r="AN514" s="31"/>
      <c r="AO514" s="31"/>
      <c r="AP514" s="31"/>
      <c r="AQ514" s="31"/>
      <c r="AR514" s="31"/>
      <c r="AS514" s="31"/>
      <c r="AT514" s="31"/>
      <c r="AU514" s="31"/>
      <c r="AV514" s="31"/>
    </row>
    <row r="515" spans="1:48" x14ac:dyDescent="0.2">
      <c r="B515" s="667"/>
      <c r="C515" s="672" t="s">
        <v>151</v>
      </c>
      <c r="D515" s="680">
        <f>-PMT((0.07/2+1)^(2/12)-1,12*D489,D477,0,0)</f>
        <v>11381.756004227969</v>
      </c>
      <c r="E515" s="681">
        <f>-PMT((0.07/2+1)^(2/12)-1,12*E489,E477,0,0)</f>
        <v>11353.050742104255</v>
      </c>
      <c r="F515" s="682">
        <f>-PMT((0.07/2+1)^(2/12)-1,12*F489,F477,0,0)</f>
        <v>11353.050742104255</v>
      </c>
      <c r="G515" s="683">
        <f>-PMT((0.07/2+1)^(2/12)-1,12*G489,G477,0,0)</f>
        <v>11353.050742104255</v>
      </c>
      <c r="H515" s="680">
        <f>-PMT((0.07/2+1)^(2/12)-1,12*H489,H477,0,0)</f>
        <v>11381.756004227969</v>
      </c>
      <c r="I515" s="228"/>
      <c r="J515" s="228"/>
      <c r="K515" s="31"/>
      <c r="L515" s="31"/>
      <c r="M515" s="31"/>
      <c r="N515" s="31"/>
      <c r="O515" s="38"/>
      <c r="P515" s="31"/>
      <c r="Q515" s="32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1"/>
      <c r="AD515" s="31"/>
      <c r="AE515" s="31"/>
      <c r="AF515" s="31"/>
      <c r="AG515" s="31"/>
      <c r="AH515" s="31"/>
      <c r="AI515" s="31"/>
      <c r="AJ515" s="31"/>
      <c r="AK515" s="31"/>
      <c r="AL515" s="31"/>
      <c r="AM515" s="31"/>
      <c r="AN515" s="31"/>
      <c r="AO515" s="31"/>
      <c r="AP515" s="31"/>
      <c r="AQ515" s="31"/>
      <c r="AR515" s="31"/>
      <c r="AS515" s="31"/>
      <c r="AT515" s="31"/>
      <c r="AU515" s="31"/>
      <c r="AV515" s="31"/>
    </row>
    <row r="516" spans="1:48" x14ac:dyDescent="0.2">
      <c r="B516" s="668" t="s">
        <v>149</v>
      </c>
      <c r="C516" s="673" t="s">
        <v>291</v>
      </c>
      <c r="D516" s="684"/>
      <c r="E516" s="685"/>
      <c r="F516" s="685"/>
      <c r="G516" s="685"/>
      <c r="H516" s="684"/>
      <c r="I516" s="31"/>
      <c r="J516" s="31"/>
      <c r="K516" s="31"/>
      <c r="L516" s="31"/>
      <c r="M516" s="31"/>
      <c r="N516" s="31"/>
      <c r="O516" s="38"/>
      <c r="P516" s="31"/>
      <c r="Q516" s="32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1"/>
      <c r="AD516" s="31"/>
      <c r="AE516" s="31"/>
      <c r="AF516" s="31"/>
      <c r="AG516" s="31"/>
      <c r="AH516" s="31"/>
      <c r="AI516" s="31"/>
      <c r="AJ516" s="31"/>
      <c r="AK516" s="31"/>
      <c r="AL516" s="31"/>
      <c r="AM516" s="31"/>
      <c r="AN516" s="31"/>
      <c r="AO516" s="31"/>
      <c r="AP516" s="31"/>
      <c r="AQ516" s="31"/>
      <c r="AR516" s="31"/>
      <c r="AS516" s="31"/>
      <c r="AT516" s="31"/>
      <c r="AU516" s="31"/>
      <c r="AV516" s="31"/>
    </row>
    <row r="517" spans="1:48" x14ac:dyDescent="0.2">
      <c r="B517" s="668"/>
      <c r="C517" s="673" t="s">
        <v>152</v>
      </c>
      <c r="D517" s="686">
        <f>$H$455/((D518+D492)*12)</f>
        <v>1.1978420515689525</v>
      </c>
      <c r="E517" s="687">
        <f>$H$455/((E518+E492)*12)</f>
        <v>1.2008706974240773</v>
      </c>
      <c r="F517" s="688">
        <f>$H$455/((F518+F492)*12)</f>
        <v>1.2008706974240773</v>
      </c>
      <c r="G517" s="689">
        <f>$H$455/((G518+G492)*12)</f>
        <v>1.2008706974240773</v>
      </c>
      <c r="H517" s="686">
        <f>$H$455/((H518+H492)*12)</f>
        <v>1.1978420515689525</v>
      </c>
      <c r="I517" s="31"/>
      <c r="J517" s="31"/>
      <c r="K517" s="31"/>
      <c r="L517" s="31"/>
      <c r="M517" s="31"/>
      <c r="N517" s="31"/>
      <c r="O517" s="38"/>
      <c r="P517" s="31"/>
      <c r="Q517" s="32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1"/>
      <c r="AD517" s="31"/>
      <c r="AE517" s="31"/>
      <c r="AF517" s="31"/>
      <c r="AG517" s="31"/>
      <c r="AH517" s="31"/>
      <c r="AI517" s="31"/>
      <c r="AJ517" s="31"/>
      <c r="AK517" s="31"/>
      <c r="AL517" s="31"/>
      <c r="AM517" s="31"/>
      <c r="AN517" s="31"/>
      <c r="AO517" s="31"/>
      <c r="AP517" s="31"/>
      <c r="AQ517" s="31"/>
      <c r="AR517" s="31"/>
      <c r="AS517" s="31"/>
      <c r="AT517" s="31"/>
      <c r="AU517" s="31"/>
      <c r="AV517" s="31"/>
    </row>
    <row r="518" spans="1:48" x14ac:dyDescent="0.2">
      <c r="B518" s="667"/>
      <c r="C518" s="674"/>
      <c r="D518" s="680">
        <f>-PMT((D519/2+1)^(2/12)-1,12*25,D477,0,0)</f>
        <v>12143.966344266084</v>
      </c>
      <c r="E518" s="681">
        <f>-PMT((E519/2+1)^(2/12)-1,12*25,E477,0,0)</f>
        <v>12113.338755956844</v>
      </c>
      <c r="F518" s="682">
        <f>-PMT((F519/2+1)^(2/12)-1,12*25,F477,0,0)</f>
        <v>12113.338755956844</v>
      </c>
      <c r="G518" s="683">
        <f>-PMT((G519/2+1)^(2/12)-1,12*25,G477,0,0)</f>
        <v>12113.338755956844</v>
      </c>
      <c r="H518" s="680">
        <f>-PMT((H519/2+1)^(2/12)-1,12*25,H477,0,0)</f>
        <v>12143.966344266084</v>
      </c>
      <c r="I518" s="228"/>
      <c r="J518" s="228"/>
      <c r="K518" s="31"/>
      <c r="L518" s="31"/>
      <c r="M518" s="31"/>
      <c r="N518" s="31"/>
      <c r="O518" s="38"/>
      <c r="P518" s="31"/>
      <c r="Q518" s="32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  <c r="AC518" s="31"/>
      <c r="AD518" s="31"/>
      <c r="AE518" s="31"/>
      <c r="AF518" s="31"/>
      <c r="AG518" s="31"/>
      <c r="AH518" s="31"/>
      <c r="AI518" s="31"/>
      <c r="AJ518" s="31"/>
      <c r="AK518" s="31"/>
      <c r="AL518" s="31"/>
      <c r="AM518" s="31"/>
      <c r="AN518" s="31"/>
      <c r="AO518" s="31"/>
      <c r="AP518" s="31"/>
      <c r="AQ518" s="31"/>
      <c r="AR518" s="31"/>
      <c r="AS518" s="31"/>
      <c r="AT518" s="31"/>
      <c r="AU518" s="31"/>
      <c r="AV518" s="31"/>
    </row>
    <row r="519" spans="1:48" s="8" customFormat="1" ht="12" x14ac:dyDescent="0.2">
      <c r="A519" s="27"/>
      <c r="B519" s="669"/>
      <c r="C519" s="675"/>
      <c r="D519" s="690">
        <f>(D481+D485+0.02)</f>
        <v>7.7499999999999999E-2</v>
      </c>
      <c r="E519" s="691">
        <f>(E481+E485+0.02)</f>
        <v>7.7499999999999999E-2</v>
      </c>
      <c r="F519" s="692">
        <f>(F481+F485+0.02)</f>
        <v>7.7499999999999999E-2</v>
      </c>
      <c r="G519" s="693">
        <f>(G481+G485+0.02)</f>
        <v>7.7499999999999999E-2</v>
      </c>
      <c r="H519" s="690">
        <f>(H481+H485+0.02)</f>
        <v>7.7499999999999999E-2</v>
      </c>
      <c r="I519" s="219"/>
      <c r="J519" s="219"/>
      <c r="K519" s="219"/>
      <c r="L519" s="219"/>
      <c r="M519" s="219"/>
      <c r="N519" s="219"/>
      <c r="O519" s="220"/>
      <c r="P519" s="219"/>
      <c r="Q519" s="221"/>
      <c r="R519" s="219"/>
      <c r="S519" s="219"/>
      <c r="T519" s="219"/>
      <c r="U519" s="219"/>
      <c r="V519" s="219"/>
      <c r="W519" s="219"/>
      <c r="X519" s="219"/>
      <c r="Y519" s="219"/>
      <c r="Z519" s="219"/>
      <c r="AA519" s="219"/>
      <c r="AB519" s="219"/>
      <c r="AC519" s="219"/>
      <c r="AD519" s="219"/>
      <c r="AE519" s="219"/>
      <c r="AF519" s="219"/>
      <c r="AG519" s="219"/>
      <c r="AH519" s="219"/>
      <c r="AI519" s="219"/>
      <c r="AJ519" s="219"/>
      <c r="AK519" s="219"/>
      <c r="AL519" s="219"/>
      <c r="AM519" s="219"/>
      <c r="AN519" s="219"/>
      <c r="AO519" s="219"/>
      <c r="AP519" s="219"/>
      <c r="AQ519" s="219"/>
      <c r="AR519" s="219"/>
      <c r="AS519" s="219"/>
      <c r="AT519" s="219"/>
      <c r="AU519" s="219"/>
      <c r="AV519" s="219"/>
    </row>
    <row r="520" spans="1:48" x14ac:dyDescent="0.2">
      <c r="B520" s="601"/>
      <c r="C520" s="611"/>
      <c r="D520" s="659"/>
      <c r="E520" s="309"/>
      <c r="F520" s="309"/>
      <c r="G520" s="309"/>
      <c r="H520" s="647"/>
      <c r="I520" s="31"/>
      <c r="J520" s="31"/>
      <c r="K520" s="31"/>
      <c r="L520" s="31"/>
      <c r="M520" s="31"/>
      <c r="N520" s="31"/>
      <c r="O520" s="38"/>
      <c r="P520" s="31"/>
      <c r="Q520" s="32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1"/>
      <c r="AD520" s="31"/>
      <c r="AE520" s="31"/>
      <c r="AF520" s="31"/>
      <c r="AG520" s="31"/>
      <c r="AH520" s="31"/>
      <c r="AI520" s="31"/>
      <c r="AJ520" s="31"/>
      <c r="AK520" s="31"/>
      <c r="AL520" s="31"/>
      <c r="AM520" s="31"/>
      <c r="AN520" s="31"/>
      <c r="AO520" s="31"/>
      <c r="AP520" s="31"/>
      <c r="AQ520" s="31"/>
      <c r="AR520" s="31"/>
      <c r="AS520" s="31"/>
      <c r="AT520" s="31"/>
      <c r="AU520" s="31"/>
      <c r="AV520" s="31"/>
    </row>
    <row r="521" spans="1:48" x14ac:dyDescent="0.2">
      <c r="B521" s="601" t="s">
        <v>287</v>
      </c>
      <c r="C521" s="611"/>
      <c r="D521" s="694">
        <f>($H$454+(D491*12))/$H$357</f>
        <v>16.286913879951832</v>
      </c>
      <c r="E521" s="695">
        <f>($H$454+(E491*12))/$H$357</f>
        <v>16.267821662638553</v>
      </c>
      <c r="F521" s="563">
        <f>($H$454+(F491*12))/$H$357</f>
        <v>16.267821662638553</v>
      </c>
      <c r="G521" s="696">
        <f>($H$454+(G491*12))/$H$357</f>
        <v>16.267821662638553</v>
      </c>
      <c r="H521" s="694">
        <f>($H$454+(H491*12))/$H$357</f>
        <v>16.286913879951832</v>
      </c>
      <c r="I521" s="31"/>
      <c r="J521" s="31"/>
      <c r="K521" s="31"/>
      <c r="L521" s="31"/>
      <c r="M521" s="31"/>
      <c r="N521" s="31"/>
      <c r="O521" s="38"/>
      <c r="P521" s="31"/>
      <c r="Q521" s="32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1"/>
      <c r="AD521" s="31"/>
      <c r="AE521" s="31"/>
      <c r="AF521" s="31"/>
      <c r="AG521" s="31"/>
      <c r="AH521" s="31"/>
      <c r="AI521" s="31"/>
      <c r="AJ521" s="31"/>
      <c r="AK521" s="31"/>
      <c r="AL521" s="31"/>
      <c r="AM521" s="31"/>
      <c r="AN521" s="31"/>
      <c r="AO521" s="31"/>
      <c r="AP521" s="31"/>
      <c r="AQ521" s="31"/>
      <c r="AR521" s="31"/>
      <c r="AS521" s="31"/>
      <c r="AT521" s="31"/>
      <c r="AU521" s="31"/>
      <c r="AV521" s="31"/>
    </row>
    <row r="522" spans="1:48" x14ac:dyDescent="0.2">
      <c r="B522" s="601" t="s">
        <v>288</v>
      </c>
      <c r="C522" s="611"/>
      <c r="D522" s="694">
        <f>(D491*12)/$H$357</f>
        <v>7.570143693616429</v>
      </c>
      <c r="E522" s="695">
        <f>(E491*12)/$H$357</f>
        <v>7.5510514763031482</v>
      </c>
      <c r="F522" s="563">
        <f>(F491*12)/$H$357</f>
        <v>7.5510514763031482</v>
      </c>
      <c r="G522" s="696">
        <f>(G491*12)/$H$357</f>
        <v>7.5510514763031482</v>
      </c>
      <c r="H522" s="694">
        <f>(H491*12)/$H$357</f>
        <v>7.570143693616429</v>
      </c>
      <c r="I522" s="31"/>
      <c r="J522" s="31"/>
      <c r="K522" s="31"/>
      <c r="L522" s="31"/>
      <c r="M522" s="31"/>
      <c r="N522" s="31"/>
      <c r="O522" s="38"/>
      <c r="P522" s="31"/>
      <c r="Q522" s="32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  <c r="AC522" s="31"/>
      <c r="AD522" s="31"/>
      <c r="AE522" s="31"/>
      <c r="AF522" s="31"/>
      <c r="AG522" s="31"/>
      <c r="AH522" s="31"/>
      <c r="AI522" s="31"/>
      <c r="AJ522" s="31"/>
      <c r="AK522" s="31"/>
      <c r="AL522" s="31"/>
      <c r="AM522" s="31"/>
      <c r="AN522" s="31"/>
      <c r="AO522" s="31"/>
      <c r="AP522" s="31"/>
      <c r="AQ522" s="31"/>
      <c r="AR522" s="31"/>
      <c r="AS522" s="31"/>
      <c r="AT522" s="31"/>
      <c r="AU522" s="31"/>
      <c r="AV522" s="31"/>
    </row>
    <row r="523" spans="1:48" x14ac:dyDescent="0.2">
      <c r="B523" s="601"/>
      <c r="C523" s="611"/>
      <c r="D523" s="697"/>
      <c r="E523" s="698"/>
      <c r="F523" s="545"/>
      <c r="G523" s="699"/>
      <c r="H523" s="697"/>
      <c r="I523" s="31"/>
      <c r="J523" s="31"/>
      <c r="K523" s="31"/>
      <c r="L523" s="31"/>
      <c r="M523" s="31"/>
      <c r="N523" s="31"/>
      <c r="O523" s="38"/>
      <c r="P523" s="31"/>
      <c r="Q523" s="32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  <c r="AC523" s="31"/>
      <c r="AD523" s="31"/>
      <c r="AE523" s="31"/>
      <c r="AF523" s="31"/>
      <c r="AG523" s="31"/>
      <c r="AH523" s="31"/>
      <c r="AI523" s="31"/>
      <c r="AJ523" s="31"/>
      <c r="AK523" s="31"/>
      <c r="AL523" s="31"/>
      <c r="AM523" s="31"/>
      <c r="AN523" s="31"/>
      <c r="AO523" s="31"/>
      <c r="AP523" s="31"/>
      <c r="AQ523" s="31"/>
      <c r="AR523" s="31"/>
      <c r="AS523" s="31"/>
      <c r="AT523" s="31"/>
      <c r="AU523" s="31"/>
      <c r="AV523" s="31"/>
    </row>
    <row r="524" spans="1:48" x14ac:dyDescent="0.2">
      <c r="B524" s="601" t="s">
        <v>270</v>
      </c>
      <c r="C524" s="611"/>
      <c r="D524" s="700">
        <f>($H$455/D477)</f>
        <v>0.10742070321230769</v>
      </c>
      <c r="E524" s="701">
        <f>($H$455/E477)</f>
        <v>0.10769230769230771</v>
      </c>
      <c r="F524" s="641">
        <f>($H$455/F477)</f>
        <v>0.10769230769230771</v>
      </c>
      <c r="G524" s="702">
        <f>($H$455/G477)</f>
        <v>0.10769230769230771</v>
      </c>
      <c r="H524" s="646">
        <f>($H$455/H477)</f>
        <v>0.10742070321230769</v>
      </c>
      <c r="I524" s="31"/>
      <c r="J524" s="31"/>
      <c r="K524" s="31"/>
      <c r="L524" s="31"/>
      <c r="M524" s="31"/>
      <c r="N524" s="31"/>
      <c r="O524" s="38"/>
      <c r="P524" s="31"/>
      <c r="Q524" s="32"/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  <c r="AC524" s="31"/>
      <c r="AD524" s="31"/>
      <c r="AE524" s="31"/>
      <c r="AF524" s="31"/>
      <c r="AG524" s="31"/>
      <c r="AH524" s="31"/>
      <c r="AI524" s="31"/>
      <c r="AJ524" s="31"/>
      <c r="AK524" s="31"/>
      <c r="AL524" s="31"/>
      <c r="AM524" s="31"/>
      <c r="AN524" s="31"/>
      <c r="AO524" s="31"/>
      <c r="AP524" s="31"/>
      <c r="AQ524" s="31"/>
      <c r="AR524" s="31"/>
      <c r="AS524" s="31"/>
      <c r="AT524" s="31"/>
      <c r="AU524" s="31"/>
      <c r="AV524" s="31"/>
    </row>
    <row r="525" spans="1:48" x14ac:dyDescent="0.2">
      <c r="B525" s="601"/>
      <c r="C525" s="611"/>
      <c r="D525" s="659"/>
      <c r="E525" s="309"/>
      <c r="F525" s="309"/>
      <c r="G525" s="309"/>
      <c r="H525" s="647"/>
      <c r="I525" s="31"/>
      <c r="J525" s="31"/>
      <c r="K525" s="31"/>
      <c r="L525" s="31"/>
      <c r="M525" s="31"/>
      <c r="N525" s="31"/>
      <c r="O525" s="38"/>
      <c r="P525" s="31"/>
      <c r="Q525" s="32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1"/>
      <c r="AD525" s="31"/>
      <c r="AE525" s="31"/>
      <c r="AF525" s="31"/>
      <c r="AG525" s="31"/>
      <c r="AH525" s="31"/>
      <c r="AI525" s="31"/>
      <c r="AJ525" s="31"/>
      <c r="AK525" s="31"/>
      <c r="AL525" s="31"/>
      <c r="AM525" s="31"/>
      <c r="AN525" s="31"/>
      <c r="AO525" s="31"/>
      <c r="AP525" s="31"/>
      <c r="AQ525" s="31"/>
      <c r="AR525" s="31"/>
      <c r="AS525" s="31"/>
      <c r="AT525" s="31"/>
      <c r="AU525" s="31"/>
      <c r="AV525" s="31"/>
    </row>
    <row r="526" spans="1:48" x14ac:dyDescent="0.2">
      <c r="B526" s="601" t="s">
        <v>153</v>
      </c>
      <c r="C526" s="611"/>
      <c r="D526" s="655">
        <f>(D477/$H$357)</f>
        <v>100.93167701863354</v>
      </c>
      <c r="E526" s="703">
        <f>(E477/$H$357)</f>
        <v>100.67712313043477</v>
      </c>
      <c r="F526" s="638">
        <f>(F477/$H$357)</f>
        <v>100.67712313043477</v>
      </c>
      <c r="G526" s="704">
        <f>(G477/$H$357)</f>
        <v>100.67712313043477</v>
      </c>
      <c r="H526" s="655">
        <f>(H477/$H$357)</f>
        <v>100.93167701863354</v>
      </c>
      <c r="I526" s="31"/>
      <c r="J526" s="31"/>
      <c r="K526" s="31"/>
      <c r="L526" s="31"/>
      <c r="M526" s="31"/>
      <c r="N526" s="31"/>
      <c r="O526" s="38"/>
      <c r="P526" s="31"/>
      <c r="Q526" s="32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1"/>
      <c r="AD526" s="31"/>
      <c r="AE526" s="31"/>
      <c r="AF526" s="31"/>
      <c r="AG526" s="31"/>
      <c r="AH526" s="31"/>
      <c r="AI526" s="31"/>
      <c r="AJ526" s="31"/>
      <c r="AK526" s="31"/>
      <c r="AL526" s="31"/>
      <c r="AM526" s="31"/>
      <c r="AN526" s="31"/>
      <c r="AO526" s="31"/>
      <c r="AP526" s="31"/>
      <c r="AQ526" s="31"/>
      <c r="AR526" s="31"/>
      <c r="AS526" s="31"/>
      <c r="AT526" s="31"/>
      <c r="AU526" s="31"/>
      <c r="AV526" s="31"/>
    </row>
    <row r="527" spans="1:48" x14ac:dyDescent="0.2">
      <c r="B527" s="601" t="s">
        <v>154</v>
      </c>
      <c r="C527" s="611"/>
      <c r="D527" s="655">
        <f>(D501/$H$357)</f>
        <v>155.27950310559007</v>
      </c>
      <c r="E527" s="703">
        <f>(E501/$H$357)</f>
        <v>154.88788173913042</v>
      </c>
      <c r="F527" s="638">
        <f>(F501/$H$357)</f>
        <v>154.88788173913042</v>
      </c>
      <c r="G527" s="704">
        <f>(G501/$H$357)</f>
        <v>154.88788173913042</v>
      </c>
      <c r="H527" s="655">
        <f>(H501/$H$357)</f>
        <v>154.88788173913042</v>
      </c>
      <c r="I527" s="31"/>
      <c r="J527" s="31"/>
      <c r="K527" s="31"/>
      <c r="L527" s="31"/>
      <c r="M527" s="31"/>
      <c r="N527" s="31"/>
      <c r="O527" s="38"/>
      <c r="P527" s="31"/>
      <c r="Q527" s="32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1"/>
      <c r="AD527" s="31"/>
      <c r="AE527" s="31"/>
      <c r="AF527" s="31"/>
      <c r="AG527" s="31"/>
      <c r="AH527" s="31"/>
      <c r="AI527" s="31"/>
      <c r="AJ527" s="31"/>
      <c r="AK527" s="31"/>
      <c r="AL527" s="31"/>
      <c r="AM527" s="31"/>
      <c r="AN527" s="31"/>
      <c r="AO527" s="31"/>
      <c r="AP527" s="31"/>
      <c r="AQ527" s="31"/>
      <c r="AR527" s="31"/>
      <c r="AS527" s="31"/>
      <c r="AT527" s="31"/>
      <c r="AU527" s="31"/>
      <c r="AV527" s="31"/>
    </row>
    <row r="528" spans="1:48" x14ac:dyDescent="0.2">
      <c r="B528" s="608"/>
      <c r="C528" s="611"/>
      <c r="D528" s="610"/>
      <c r="E528" s="299"/>
      <c r="F528" s="299"/>
      <c r="G528" s="299"/>
      <c r="H528" s="610"/>
      <c r="I528" s="299"/>
      <c r="J528" s="299"/>
      <c r="K528" s="299"/>
      <c r="L528" s="299"/>
      <c r="M528" s="299"/>
      <c r="N528" s="299"/>
      <c r="O528" s="305"/>
      <c r="P528" s="31"/>
      <c r="Q528" s="32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1"/>
      <c r="AD528" s="31"/>
      <c r="AE528" s="31"/>
      <c r="AF528" s="31"/>
      <c r="AG528" s="31"/>
      <c r="AH528" s="31"/>
      <c r="AI528" s="31"/>
      <c r="AJ528" s="31"/>
      <c r="AK528" s="31"/>
      <c r="AL528" s="31"/>
      <c r="AM528" s="31"/>
      <c r="AN528" s="31"/>
      <c r="AO528" s="31"/>
      <c r="AP528" s="31"/>
      <c r="AQ528" s="31"/>
      <c r="AR528" s="31"/>
      <c r="AS528" s="31"/>
      <c r="AT528" s="31"/>
      <c r="AU528" s="31"/>
      <c r="AV528" s="31"/>
    </row>
    <row r="529" spans="2:48" ht="13.5" thickBot="1" x14ac:dyDescent="0.25">
      <c r="B529" s="229"/>
      <c r="C529" s="230"/>
      <c r="D529" s="59"/>
      <c r="E529" s="59"/>
      <c r="F529" s="59"/>
      <c r="G529" s="59"/>
      <c r="H529" s="59"/>
      <c r="I529" s="59"/>
      <c r="J529" s="59"/>
      <c r="K529" s="59"/>
      <c r="L529" s="59"/>
      <c r="M529" s="59"/>
      <c r="N529" s="59"/>
      <c r="O529" s="62"/>
      <c r="P529" s="31"/>
      <c r="Q529" s="32"/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  <c r="AC529" s="31"/>
      <c r="AD529" s="31"/>
      <c r="AE529" s="31"/>
      <c r="AF529" s="31"/>
      <c r="AG529" s="31"/>
      <c r="AH529" s="31"/>
      <c r="AI529" s="31"/>
      <c r="AJ529" s="31"/>
      <c r="AK529" s="31"/>
      <c r="AL529" s="31"/>
      <c r="AM529" s="31"/>
      <c r="AN529" s="31"/>
      <c r="AO529" s="31"/>
      <c r="AP529" s="31"/>
      <c r="AQ529" s="31"/>
      <c r="AR529" s="31"/>
      <c r="AS529" s="31"/>
      <c r="AT529" s="31"/>
      <c r="AU529" s="31"/>
      <c r="AV529" s="31"/>
    </row>
    <row r="530" spans="2:48" x14ac:dyDescent="0.2"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2"/>
      <c r="R530" s="31"/>
      <c r="S530" s="31"/>
      <c r="T530" s="31"/>
      <c r="U530" s="31"/>
      <c r="V530" s="31"/>
      <c r="W530" s="31"/>
      <c r="X530" s="31"/>
      <c r="Y530" s="31"/>
      <c r="Z530" s="31"/>
      <c r="AA530" s="31"/>
      <c r="AB530" s="31"/>
      <c r="AC530" s="31"/>
      <c r="AD530" s="31"/>
      <c r="AE530" s="31"/>
      <c r="AF530" s="31"/>
      <c r="AG530" s="31"/>
      <c r="AH530" s="31"/>
      <c r="AI530" s="31"/>
      <c r="AJ530" s="31"/>
      <c r="AK530" s="31"/>
      <c r="AL530" s="31"/>
      <c r="AM530" s="31"/>
      <c r="AN530" s="31"/>
      <c r="AO530" s="31"/>
      <c r="AP530" s="31"/>
      <c r="AQ530" s="31"/>
      <c r="AR530" s="31"/>
      <c r="AS530" s="31"/>
      <c r="AT530" s="31"/>
      <c r="AU530" s="31"/>
      <c r="AV530" s="31"/>
    </row>
    <row r="531" spans="2:48" ht="13.5" thickBot="1" x14ac:dyDescent="0.25">
      <c r="B531" s="33" t="s">
        <v>273</v>
      </c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2"/>
      <c r="R531" s="31"/>
      <c r="S531" s="31"/>
      <c r="T531" s="31"/>
      <c r="U531" s="31"/>
      <c r="V531" s="31"/>
      <c r="W531" s="31"/>
      <c r="X531" s="31"/>
      <c r="Y531" s="31"/>
      <c r="Z531" s="31"/>
      <c r="AA531" s="31"/>
      <c r="AB531" s="31"/>
      <c r="AC531" s="31"/>
      <c r="AD531" s="31"/>
      <c r="AE531" s="31"/>
      <c r="AF531" s="31"/>
      <c r="AG531" s="31"/>
      <c r="AH531" s="31"/>
      <c r="AI531" s="31"/>
      <c r="AJ531" s="31"/>
      <c r="AK531" s="31"/>
      <c r="AL531" s="31"/>
      <c r="AM531" s="31"/>
      <c r="AN531" s="31"/>
      <c r="AO531" s="31"/>
      <c r="AP531" s="31"/>
      <c r="AQ531" s="31"/>
      <c r="AR531" s="31"/>
      <c r="AS531" s="31"/>
      <c r="AT531" s="31"/>
      <c r="AU531" s="31"/>
      <c r="AV531" s="31"/>
    </row>
    <row r="532" spans="2:48" x14ac:dyDescent="0.2">
      <c r="B532" s="705" t="s">
        <v>158</v>
      </c>
      <c r="C532" s="346"/>
      <c r="D532" s="346"/>
      <c r="E532" s="346"/>
      <c r="F532" s="346"/>
      <c r="G532" s="346"/>
      <c r="H532" s="346"/>
      <c r="I532" s="346"/>
      <c r="J532" s="346"/>
      <c r="K532" s="346"/>
      <c r="L532" s="346"/>
      <c r="M532" s="346"/>
      <c r="N532" s="346"/>
      <c r="O532" s="359"/>
      <c r="P532" s="31"/>
      <c r="Q532" s="32"/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  <c r="AC532" s="31"/>
      <c r="AD532" s="31"/>
      <c r="AE532" s="31"/>
      <c r="AF532" s="31"/>
      <c r="AG532" s="31"/>
      <c r="AH532" s="31"/>
      <c r="AI532" s="31"/>
      <c r="AJ532" s="31"/>
      <c r="AK532" s="31"/>
      <c r="AL532" s="31"/>
      <c r="AM532" s="31"/>
      <c r="AN532" s="31"/>
      <c r="AO532" s="31"/>
      <c r="AP532" s="31"/>
      <c r="AQ532" s="31"/>
      <c r="AR532" s="31"/>
      <c r="AS532" s="31"/>
      <c r="AT532" s="31"/>
      <c r="AU532" s="31"/>
      <c r="AV532" s="31"/>
    </row>
    <row r="533" spans="2:48" x14ac:dyDescent="0.2">
      <c r="B533" s="608"/>
      <c r="C533" s="299"/>
      <c r="D533" s="299"/>
      <c r="E533" s="299"/>
      <c r="F533" s="299"/>
      <c r="G533" s="299"/>
      <c r="H533" s="299"/>
      <c r="I533" s="299"/>
      <c r="J533" s="299"/>
      <c r="K533" s="299"/>
      <c r="L533" s="299"/>
      <c r="M533" s="299"/>
      <c r="N533" s="299"/>
      <c r="O533" s="305"/>
      <c r="P533" s="31"/>
      <c r="Q533" s="32"/>
      <c r="R533" s="31"/>
      <c r="S533" s="31"/>
      <c r="T533" s="31"/>
      <c r="U533" s="31"/>
      <c r="V533" s="31"/>
      <c r="W533" s="31"/>
      <c r="X533" s="31"/>
      <c r="Y533" s="31"/>
      <c r="Z533" s="31"/>
      <c r="AA533" s="31"/>
      <c r="AB533" s="31"/>
      <c r="AC533" s="31"/>
      <c r="AD533" s="31"/>
      <c r="AE533" s="31"/>
      <c r="AF533" s="31"/>
      <c r="AG533" s="31"/>
      <c r="AH533" s="31"/>
      <c r="AI533" s="31"/>
      <c r="AJ533" s="31"/>
      <c r="AK533" s="31"/>
      <c r="AL533" s="31"/>
      <c r="AM533" s="31"/>
      <c r="AN533" s="31"/>
      <c r="AO533" s="31"/>
      <c r="AP533" s="31"/>
      <c r="AQ533" s="31"/>
      <c r="AR533" s="31"/>
      <c r="AS533" s="31"/>
      <c r="AT533" s="31"/>
      <c r="AU533" s="31"/>
      <c r="AV533" s="31"/>
    </row>
    <row r="534" spans="2:48" x14ac:dyDescent="0.2">
      <c r="B534" s="601" t="s">
        <v>159</v>
      </c>
      <c r="C534" s="300"/>
      <c r="D534" s="300"/>
      <c r="E534" s="300"/>
      <c r="F534" s="300"/>
      <c r="G534" s="300"/>
      <c r="H534" s="300" t="s">
        <v>246</v>
      </c>
      <c r="I534" s="300"/>
      <c r="J534" s="299"/>
      <c r="K534" s="299"/>
      <c r="L534" s="299"/>
      <c r="M534" s="299"/>
      <c r="N534" s="299"/>
      <c r="O534" s="305"/>
      <c r="P534" s="31"/>
      <c r="Q534" s="32"/>
      <c r="R534" s="31"/>
      <c r="S534" s="31"/>
      <c r="T534" s="31"/>
      <c r="U534" s="31"/>
      <c r="V534" s="31"/>
      <c r="W534" s="31"/>
      <c r="X534" s="31"/>
      <c r="Y534" s="31"/>
      <c r="Z534" s="31"/>
      <c r="AA534" s="31"/>
      <c r="AB534" s="31"/>
      <c r="AC534" s="31"/>
      <c r="AD534" s="31"/>
      <c r="AE534" s="31"/>
      <c r="AF534" s="31"/>
      <c r="AG534" s="31"/>
      <c r="AH534" s="31"/>
      <c r="AI534" s="31"/>
      <c r="AJ534" s="31"/>
      <c r="AK534" s="31"/>
      <c r="AL534" s="31"/>
      <c r="AM534" s="31"/>
      <c r="AN534" s="31"/>
      <c r="AO534" s="31"/>
      <c r="AP534" s="31"/>
      <c r="AQ534" s="31"/>
      <c r="AR534" s="31"/>
      <c r="AS534" s="31"/>
      <c r="AT534" s="31"/>
      <c r="AU534" s="31"/>
      <c r="AV534" s="31"/>
    </row>
    <row r="535" spans="2:48" x14ac:dyDescent="0.2">
      <c r="B535" s="608"/>
      <c r="C535" s="299"/>
      <c r="D535" s="299"/>
      <c r="E535" s="299"/>
      <c r="F535" s="299"/>
      <c r="G535" s="299"/>
      <c r="H535" s="299"/>
      <c r="I535" s="299"/>
      <c r="J535" s="299"/>
      <c r="K535" s="299"/>
      <c r="L535" s="299"/>
      <c r="M535" s="299"/>
      <c r="N535" s="299"/>
      <c r="O535" s="305"/>
      <c r="P535" s="31"/>
      <c r="Q535" s="32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1"/>
      <c r="AD535" s="31"/>
      <c r="AE535" s="31"/>
      <c r="AF535" s="31"/>
      <c r="AG535" s="31"/>
      <c r="AH535" s="31"/>
      <c r="AI535" s="31"/>
      <c r="AJ535" s="31"/>
      <c r="AK535" s="31"/>
      <c r="AL535" s="31"/>
      <c r="AM535" s="31"/>
      <c r="AN535" s="31"/>
      <c r="AO535" s="31"/>
      <c r="AP535" s="31"/>
      <c r="AQ535" s="31"/>
      <c r="AR535" s="31"/>
      <c r="AS535" s="31"/>
      <c r="AT535" s="31"/>
      <c r="AU535" s="31"/>
      <c r="AV535" s="31"/>
    </row>
    <row r="536" spans="2:48" x14ac:dyDescent="0.2">
      <c r="B536" s="608" t="s">
        <v>247</v>
      </c>
      <c r="C536" s="299"/>
      <c r="D536" s="299"/>
      <c r="E536" s="299"/>
      <c r="F536" s="299"/>
      <c r="G536" s="299"/>
      <c r="H536" s="299"/>
      <c r="I536" s="299"/>
      <c r="J536" s="299"/>
      <c r="K536" s="299"/>
      <c r="L536" s="299"/>
      <c r="M536" s="299"/>
      <c r="N536" s="299"/>
      <c r="O536" s="305"/>
      <c r="P536" s="31"/>
      <c r="Q536" s="32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1"/>
      <c r="AD536" s="31"/>
      <c r="AE536" s="31"/>
      <c r="AF536" s="31"/>
      <c r="AG536" s="31"/>
      <c r="AH536" s="31"/>
      <c r="AI536" s="31"/>
      <c r="AJ536" s="31"/>
      <c r="AK536" s="31"/>
      <c r="AL536" s="31"/>
      <c r="AM536" s="31"/>
      <c r="AN536" s="31"/>
      <c r="AO536" s="31"/>
      <c r="AP536" s="31"/>
      <c r="AQ536" s="31"/>
      <c r="AR536" s="31"/>
      <c r="AS536" s="31"/>
      <c r="AT536" s="31"/>
      <c r="AU536" s="31"/>
      <c r="AV536" s="31"/>
    </row>
    <row r="537" spans="2:48" x14ac:dyDescent="0.2">
      <c r="B537" s="608" t="s">
        <v>248</v>
      </c>
      <c r="C537" s="299"/>
      <c r="D537" s="299"/>
      <c r="E537" s="299"/>
      <c r="F537" s="299"/>
      <c r="G537" s="299"/>
      <c r="H537" s="299"/>
      <c r="I537" s="299"/>
      <c r="J537" s="299"/>
      <c r="K537" s="299"/>
      <c r="L537" s="299"/>
      <c r="M537" s="299"/>
      <c r="N537" s="299"/>
      <c r="O537" s="305"/>
      <c r="P537" s="31"/>
      <c r="Q537" s="32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1"/>
      <c r="AD537" s="31"/>
      <c r="AE537" s="31"/>
      <c r="AF537" s="31"/>
      <c r="AG537" s="31"/>
      <c r="AH537" s="31"/>
      <c r="AI537" s="31"/>
      <c r="AJ537" s="31"/>
      <c r="AK537" s="31"/>
      <c r="AL537" s="31"/>
      <c r="AM537" s="31"/>
      <c r="AN537" s="31"/>
      <c r="AO537" s="31"/>
      <c r="AP537" s="31"/>
      <c r="AQ537" s="31"/>
      <c r="AR537" s="31"/>
      <c r="AS537" s="31"/>
      <c r="AT537" s="31"/>
      <c r="AU537" s="31"/>
      <c r="AV537" s="31"/>
    </row>
    <row r="538" spans="2:48" ht="13.5" thickBot="1" x14ac:dyDescent="0.25">
      <c r="B538" s="608"/>
      <c r="C538" s="299"/>
      <c r="D538" s="299"/>
      <c r="E538" s="299"/>
      <c r="F538" s="299"/>
      <c r="G538" s="299"/>
      <c r="H538" s="299"/>
      <c r="I538" s="299"/>
      <c r="J538" s="299"/>
      <c r="K538" s="299"/>
      <c r="L538" s="299"/>
      <c r="M538" s="299"/>
      <c r="N538" s="299"/>
      <c r="O538" s="305"/>
      <c r="P538" s="31"/>
      <c r="Q538" s="32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  <c r="AC538" s="31"/>
      <c r="AD538" s="31"/>
      <c r="AE538" s="31"/>
      <c r="AF538" s="31"/>
      <c r="AG538" s="31"/>
      <c r="AH538" s="31"/>
      <c r="AI538" s="31"/>
      <c r="AJ538" s="31"/>
      <c r="AK538" s="31"/>
      <c r="AL538" s="31"/>
      <c r="AM538" s="31"/>
      <c r="AN538" s="31"/>
      <c r="AO538" s="31"/>
      <c r="AP538" s="31"/>
      <c r="AQ538" s="31"/>
      <c r="AR538" s="31"/>
      <c r="AS538" s="31"/>
      <c r="AT538" s="31"/>
      <c r="AU538" s="31"/>
      <c r="AV538" s="31"/>
    </row>
    <row r="539" spans="2:48" x14ac:dyDescent="0.2">
      <c r="B539" s="608" t="s">
        <v>160</v>
      </c>
      <c r="C539" s="299"/>
      <c r="D539" s="299"/>
      <c r="E539" s="299" t="s">
        <v>161</v>
      </c>
      <c r="F539" s="299"/>
      <c r="G539" s="284">
        <v>3</v>
      </c>
      <c r="H539" s="709"/>
      <c r="I539" s="299"/>
      <c r="J539" s="299"/>
      <c r="K539" s="299"/>
      <c r="L539" s="299"/>
      <c r="M539" s="299"/>
      <c r="N539" s="299"/>
      <c r="O539" s="305"/>
      <c r="P539" s="31"/>
      <c r="Q539" s="32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1"/>
      <c r="AD539" s="31"/>
      <c r="AE539" s="31"/>
      <c r="AF539" s="31"/>
      <c r="AG539" s="31"/>
      <c r="AH539" s="31"/>
      <c r="AI539" s="31"/>
      <c r="AJ539" s="31"/>
      <c r="AK539" s="31"/>
      <c r="AL539" s="31"/>
      <c r="AM539" s="31"/>
      <c r="AN539" s="31"/>
      <c r="AO539" s="31"/>
      <c r="AP539" s="31"/>
      <c r="AQ539" s="31"/>
      <c r="AR539" s="31"/>
      <c r="AS539" s="31"/>
      <c r="AT539" s="31"/>
      <c r="AU539" s="31"/>
      <c r="AV539" s="31"/>
    </row>
    <row r="540" spans="2:48" x14ac:dyDescent="0.2">
      <c r="B540" s="608"/>
      <c r="C540" s="299"/>
      <c r="D540" s="299"/>
      <c r="E540" s="299" t="s">
        <v>162</v>
      </c>
      <c r="F540" s="299"/>
      <c r="G540" s="285">
        <v>5</v>
      </c>
      <c r="H540" s="709"/>
      <c r="I540" s="299"/>
      <c r="J540" s="299"/>
      <c r="K540" s="299"/>
      <c r="L540" s="299"/>
      <c r="M540" s="299"/>
      <c r="N540" s="299"/>
      <c r="O540" s="305"/>
      <c r="P540" s="31"/>
      <c r="Q540" s="32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  <c r="AC540" s="31"/>
      <c r="AD540" s="31"/>
      <c r="AE540" s="31"/>
      <c r="AF540" s="31"/>
      <c r="AG540" s="31"/>
      <c r="AH540" s="31"/>
      <c r="AI540" s="31"/>
      <c r="AJ540" s="31"/>
      <c r="AK540" s="31"/>
      <c r="AL540" s="31"/>
      <c r="AM540" s="31"/>
      <c r="AN540" s="31"/>
      <c r="AO540" s="31"/>
      <c r="AP540" s="31"/>
      <c r="AQ540" s="31"/>
      <c r="AR540" s="31"/>
      <c r="AS540" s="31"/>
      <c r="AT540" s="31"/>
      <c r="AU540" s="31"/>
      <c r="AV540" s="31"/>
    </row>
    <row r="541" spans="2:48" x14ac:dyDescent="0.2">
      <c r="B541" s="608"/>
      <c r="C541" s="299"/>
      <c r="D541" s="299"/>
      <c r="E541" s="299" t="s">
        <v>163</v>
      </c>
      <c r="F541" s="299"/>
      <c r="G541" s="285">
        <v>4</v>
      </c>
      <c r="H541" s="709"/>
      <c r="I541" s="299"/>
      <c r="J541" s="299"/>
      <c r="K541" s="299"/>
      <c r="L541" s="299"/>
      <c r="M541" s="299"/>
      <c r="N541" s="299"/>
      <c r="O541" s="305"/>
      <c r="P541" s="31"/>
      <c r="Q541" s="32"/>
      <c r="R541" s="31"/>
      <c r="S541" s="31"/>
      <c r="T541" s="31"/>
      <c r="U541" s="31"/>
      <c r="V541" s="31"/>
      <c r="W541" s="31"/>
      <c r="X541" s="31"/>
      <c r="Y541" s="31"/>
      <c r="Z541" s="31"/>
      <c r="AA541" s="31"/>
      <c r="AB541" s="31"/>
      <c r="AC541" s="31"/>
      <c r="AD541" s="31"/>
      <c r="AE541" s="31"/>
      <c r="AF541" s="31"/>
      <c r="AG541" s="31"/>
      <c r="AH541" s="31"/>
      <c r="AI541" s="31"/>
      <c r="AJ541" s="31"/>
      <c r="AK541" s="31"/>
      <c r="AL541" s="31"/>
      <c r="AM541" s="31"/>
      <c r="AN541" s="31"/>
      <c r="AO541" s="31"/>
      <c r="AP541" s="31"/>
      <c r="AQ541" s="31"/>
      <c r="AR541" s="31"/>
      <c r="AS541" s="31"/>
      <c r="AT541" s="31"/>
      <c r="AU541" s="31"/>
      <c r="AV541" s="31"/>
    </row>
    <row r="542" spans="2:48" ht="13.5" thickBot="1" x14ac:dyDescent="0.25">
      <c r="B542" s="608"/>
      <c r="C542" s="299"/>
      <c r="D542" s="299"/>
      <c r="E542" s="299" t="s">
        <v>164</v>
      </c>
      <c r="F542" s="299"/>
      <c r="G542" s="286">
        <v>3</v>
      </c>
      <c r="H542" s="709"/>
      <c r="I542" s="299"/>
      <c r="J542" s="299"/>
      <c r="K542" s="299"/>
      <c r="L542" s="299"/>
      <c r="M542" s="299"/>
      <c r="N542" s="299"/>
      <c r="O542" s="305"/>
      <c r="P542" s="31"/>
      <c r="Q542" s="32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1"/>
      <c r="AD542" s="31"/>
      <c r="AE542" s="31"/>
      <c r="AF542" s="31"/>
      <c r="AG542" s="31"/>
      <c r="AH542" s="31"/>
      <c r="AI542" s="31"/>
      <c r="AJ542" s="31"/>
      <c r="AK542" s="31"/>
      <c r="AL542" s="31"/>
      <c r="AM542" s="31"/>
      <c r="AN542" s="31"/>
      <c r="AO542" s="31"/>
      <c r="AP542" s="31"/>
      <c r="AQ542" s="31"/>
      <c r="AR542" s="31"/>
      <c r="AS542" s="31"/>
      <c r="AT542" s="31"/>
      <c r="AU542" s="31"/>
      <c r="AV542" s="31"/>
    </row>
    <row r="543" spans="2:48" ht="13.5" thickBot="1" x14ac:dyDescent="0.25">
      <c r="B543" s="608"/>
      <c r="C543" s="299"/>
      <c r="D543" s="299"/>
      <c r="E543" s="299"/>
      <c r="F543" s="299"/>
      <c r="G543" s="708">
        <f>SUM(G539:G542)/4</f>
        <v>3.75</v>
      </c>
      <c r="H543" s="709"/>
      <c r="I543" s="299"/>
      <c r="J543" s="299"/>
      <c r="K543" s="299"/>
      <c r="L543" s="299"/>
      <c r="M543" s="299"/>
      <c r="N543" s="299"/>
      <c r="O543" s="305"/>
      <c r="P543" s="31"/>
      <c r="Q543" s="32"/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  <c r="AC543" s="31"/>
      <c r="AD543" s="31"/>
      <c r="AE543" s="31"/>
      <c r="AF543" s="31"/>
      <c r="AG543" s="31"/>
      <c r="AH543" s="31"/>
      <c r="AI543" s="31"/>
      <c r="AJ543" s="31"/>
      <c r="AK543" s="31"/>
      <c r="AL543" s="31"/>
      <c r="AM543" s="31"/>
      <c r="AN543" s="31"/>
      <c r="AO543" s="31"/>
      <c r="AP543" s="31"/>
      <c r="AQ543" s="31"/>
      <c r="AR543" s="31"/>
      <c r="AS543" s="31"/>
      <c r="AT543" s="31"/>
      <c r="AU543" s="31"/>
      <c r="AV543" s="31"/>
    </row>
    <row r="544" spans="2:48" x14ac:dyDescent="0.2">
      <c r="B544" s="608" t="s">
        <v>249</v>
      </c>
      <c r="C544" s="299"/>
      <c r="D544" s="299"/>
      <c r="E544" s="299" t="s">
        <v>165</v>
      </c>
      <c r="F544" s="299"/>
      <c r="G544" s="284">
        <v>5</v>
      </c>
      <c r="H544" s="709"/>
      <c r="I544" s="299"/>
      <c r="J544" s="299"/>
      <c r="K544" s="299"/>
      <c r="L544" s="299"/>
      <c r="M544" s="299"/>
      <c r="N544" s="299"/>
      <c r="O544" s="305"/>
      <c r="P544" s="31"/>
      <c r="Q544" s="32"/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  <c r="AC544" s="31"/>
      <c r="AD544" s="31"/>
      <c r="AE544" s="31"/>
      <c r="AF544" s="31"/>
      <c r="AG544" s="31"/>
      <c r="AH544" s="31"/>
      <c r="AI544" s="31"/>
      <c r="AJ544" s="31"/>
      <c r="AK544" s="31"/>
      <c r="AL544" s="31"/>
      <c r="AM544" s="31"/>
      <c r="AN544" s="31"/>
      <c r="AO544" s="31"/>
      <c r="AP544" s="31"/>
      <c r="AQ544" s="31"/>
      <c r="AR544" s="31"/>
      <c r="AS544" s="31"/>
      <c r="AT544" s="31"/>
      <c r="AU544" s="31"/>
      <c r="AV544" s="31"/>
    </row>
    <row r="545" spans="2:48" x14ac:dyDescent="0.2">
      <c r="B545" s="608"/>
      <c r="C545" s="299"/>
      <c r="D545" s="299"/>
      <c r="E545" s="299" t="s">
        <v>166</v>
      </c>
      <c r="F545" s="299"/>
      <c r="G545" s="285">
        <v>5</v>
      </c>
      <c r="H545" s="709"/>
      <c r="I545" s="299"/>
      <c r="J545" s="299"/>
      <c r="K545" s="299"/>
      <c r="L545" s="299"/>
      <c r="M545" s="299"/>
      <c r="N545" s="299"/>
      <c r="O545" s="305"/>
      <c r="P545" s="31"/>
      <c r="Q545" s="32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1"/>
      <c r="AD545" s="31"/>
      <c r="AE545" s="31"/>
      <c r="AF545" s="31"/>
      <c r="AG545" s="31"/>
      <c r="AH545" s="31"/>
      <c r="AI545" s="31"/>
      <c r="AJ545" s="31"/>
      <c r="AK545" s="31"/>
      <c r="AL545" s="31"/>
      <c r="AM545" s="31"/>
      <c r="AN545" s="31"/>
      <c r="AO545" s="31"/>
      <c r="AP545" s="31"/>
      <c r="AQ545" s="31"/>
      <c r="AR545" s="31"/>
      <c r="AS545" s="31"/>
      <c r="AT545" s="31"/>
      <c r="AU545" s="31"/>
      <c r="AV545" s="31"/>
    </row>
    <row r="546" spans="2:48" ht="13.5" thickBot="1" x14ac:dyDescent="0.25">
      <c r="B546" s="608"/>
      <c r="C546" s="299"/>
      <c r="D546" s="299"/>
      <c r="E546" s="299" t="s">
        <v>167</v>
      </c>
      <c r="F546" s="299"/>
      <c r="G546" s="286">
        <v>4</v>
      </c>
      <c r="H546" s="709"/>
      <c r="I546" s="299"/>
      <c r="J546" s="299"/>
      <c r="K546" s="299"/>
      <c r="L546" s="299"/>
      <c r="M546" s="299"/>
      <c r="N546" s="299"/>
      <c r="O546" s="305"/>
      <c r="P546" s="31"/>
      <c r="Q546" s="32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1"/>
      <c r="AD546" s="31"/>
      <c r="AE546" s="31"/>
      <c r="AF546" s="31"/>
      <c r="AG546" s="31"/>
      <c r="AH546" s="31"/>
      <c r="AI546" s="31"/>
      <c r="AJ546" s="31"/>
      <c r="AK546" s="31"/>
      <c r="AL546" s="31"/>
      <c r="AM546" s="31"/>
      <c r="AN546" s="31"/>
      <c r="AO546" s="31"/>
      <c r="AP546" s="31"/>
      <c r="AQ546" s="31"/>
      <c r="AR546" s="31"/>
      <c r="AS546" s="31"/>
      <c r="AT546" s="31"/>
      <c r="AU546" s="31"/>
      <c r="AV546" s="31"/>
    </row>
    <row r="547" spans="2:48" ht="13.5" thickBot="1" x14ac:dyDescent="0.25">
      <c r="B547" s="608"/>
      <c r="C547" s="299"/>
      <c r="D547" s="299"/>
      <c r="E547" s="299"/>
      <c r="F547" s="299"/>
      <c r="G547" s="708">
        <f>SUM(G544:G546)/3</f>
        <v>4.666666666666667</v>
      </c>
      <c r="H547" s="709"/>
      <c r="I547" s="299"/>
      <c r="J547" s="299"/>
      <c r="K547" s="299"/>
      <c r="L547" s="299"/>
      <c r="M547" s="299"/>
      <c r="N547" s="299"/>
      <c r="O547" s="305"/>
      <c r="P547" s="31"/>
      <c r="Q547" s="32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1"/>
      <c r="AD547" s="31"/>
      <c r="AE547" s="31"/>
      <c r="AF547" s="31"/>
      <c r="AG547" s="31"/>
      <c r="AH547" s="31"/>
      <c r="AI547" s="31"/>
      <c r="AJ547" s="31"/>
      <c r="AK547" s="31"/>
      <c r="AL547" s="31"/>
      <c r="AM547" s="31"/>
      <c r="AN547" s="31"/>
      <c r="AO547" s="31"/>
      <c r="AP547" s="31"/>
      <c r="AQ547" s="31"/>
      <c r="AR547" s="31"/>
      <c r="AS547" s="31"/>
      <c r="AT547" s="31"/>
      <c r="AU547" s="31"/>
      <c r="AV547" s="31"/>
    </row>
    <row r="548" spans="2:48" x14ac:dyDescent="0.2">
      <c r="B548" s="608" t="s">
        <v>250</v>
      </c>
      <c r="C548" s="299"/>
      <c r="D548" s="299"/>
      <c r="E548" s="299" t="s">
        <v>251</v>
      </c>
      <c r="F548" s="299"/>
      <c r="G548" s="284">
        <v>3</v>
      </c>
      <c r="H548" s="709"/>
      <c r="I548" s="299"/>
      <c r="J548" s="299"/>
      <c r="K548" s="299"/>
      <c r="L548" s="299"/>
      <c r="M548" s="299"/>
      <c r="N548" s="299"/>
      <c r="O548" s="305"/>
      <c r="P548" s="31"/>
      <c r="Q548" s="32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  <c r="AC548" s="31"/>
      <c r="AD548" s="31"/>
      <c r="AE548" s="31"/>
      <c r="AF548" s="31"/>
      <c r="AG548" s="31"/>
      <c r="AH548" s="31"/>
      <c r="AI548" s="31"/>
      <c r="AJ548" s="31"/>
      <c r="AK548" s="31"/>
      <c r="AL548" s="31"/>
      <c r="AM548" s="31"/>
      <c r="AN548" s="31"/>
      <c r="AO548" s="31"/>
      <c r="AP548" s="31"/>
      <c r="AQ548" s="31"/>
      <c r="AR548" s="31"/>
      <c r="AS548" s="31"/>
      <c r="AT548" s="31"/>
      <c r="AU548" s="31"/>
      <c r="AV548" s="31"/>
    </row>
    <row r="549" spans="2:48" x14ac:dyDescent="0.2">
      <c r="B549" s="608"/>
      <c r="C549" s="299"/>
      <c r="D549" s="299"/>
      <c r="E549" s="299" t="s">
        <v>252</v>
      </c>
      <c r="F549" s="299"/>
      <c r="G549" s="285">
        <v>3</v>
      </c>
      <c r="H549" s="709"/>
      <c r="I549" s="299"/>
      <c r="J549" s="299"/>
      <c r="K549" s="299"/>
      <c r="L549" s="299"/>
      <c r="M549" s="299"/>
      <c r="N549" s="299"/>
      <c r="O549" s="305"/>
      <c r="P549" s="31"/>
      <c r="Q549" s="32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  <c r="AC549" s="31"/>
      <c r="AD549" s="31"/>
      <c r="AE549" s="31"/>
      <c r="AF549" s="31"/>
      <c r="AG549" s="31"/>
      <c r="AH549" s="31"/>
      <c r="AI549" s="31"/>
      <c r="AJ549" s="31"/>
      <c r="AK549" s="31"/>
      <c r="AL549" s="31"/>
      <c r="AM549" s="31"/>
      <c r="AN549" s="31"/>
      <c r="AO549" s="31"/>
      <c r="AP549" s="31"/>
      <c r="AQ549" s="31"/>
      <c r="AR549" s="31"/>
      <c r="AS549" s="31"/>
      <c r="AT549" s="31"/>
      <c r="AU549" s="31"/>
      <c r="AV549" s="31"/>
    </row>
    <row r="550" spans="2:48" x14ac:dyDescent="0.2">
      <c r="B550" s="608"/>
      <c r="C550" s="299"/>
      <c r="D550" s="299"/>
      <c r="E550" s="299" t="s">
        <v>253</v>
      </c>
      <c r="F550" s="299"/>
      <c r="G550" s="285">
        <v>3</v>
      </c>
      <c r="H550" s="709"/>
      <c r="I550" s="299"/>
      <c r="J550" s="299"/>
      <c r="K550" s="299"/>
      <c r="L550" s="299"/>
      <c r="M550" s="299"/>
      <c r="N550" s="299"/>
      <c r="O550" s="305"/>
      <c r="P550" s="31"/>
      <c r="Q550" s="32"/>
      <c r="R550" s="31"/>
      <c r="S550" s="31"/>
      <c r="T550" s="31"/>
      <c r="U550" s="31"/>
      <c r="V550" s="31"/>
      <c r="W550" s="31"/>
      <c r="X550" s="31"/>
      <c r="Y550" s="31"/>
      <c r="Z550" s="31"/>
      <c r="AA550" s="31"/>
      <c r="AB550" s="31"/>
      <c r="AC550" s="31"/>
      <c r="AD550" s="31"/>
      <c r="AE550" s="31"/>
      <c r="AF550" s="31"/>
      <c r="AG550" s="31"/>
      <c r="AH550" s="31"/>
      <c r="AI550" s="31"/>
      <c r="AJ550" s="31"/>
      <c r="AK550" s="31"/>
      <c r="AL550" s="31"/>
      <c r="AM550" s="31"/>
      <c r="AN550" s="31"/>
      <c r="AO550" s="31"/>
      <c r="AP550" s="31"/>
      <c r="AQ550" s="31"/>
      <c r="AR550" s="31"/>
      <c r="AS550" s="31"/>
      <c r="AT550" s="31"/>
      <c r="AU550" s="31"/>
      <c r="AV550" s="31"/>
    </row>
    <row r="551" spans="2:48" ht="13.5" thickBot="1" x14ac:dyDescent="0.25">
      <c r="B551" s="608"/>
      <c r="C551" s="299"/>
      <c r="D551" s="299"/>
      <c r="E551" s="299" t="s">
        <v>254</v>
      </c>
      <c r="F551" s="299"/>
      <c r="G551" s="286">
        <v>0</v>
      </c>
      <c r="H551" s="709"/>
      <c r="I551" s="299"/>
      <c r="J551" s="299"/>
      <c r="K551" s="299"/>
      <c r="L551" s="299"/>
      <c r="M551" s="299"/>
      <c r="N551" s="299"/>
      <c r="O551" s="305"/>
      <c r="P551" s="31"/>
      <c r="Q551" s="32"/>
      <c r="R551" s="31"/>
      <c r="S551" s="31"/>
      <c r="T551" s="31"/>
      <c r="U551" s="31"/>
      <c r="V551" s="31"/>
      <c r="W551" s="31"/>
      <c r="X551" s="31"/>
      <c r="Y551" s="31"/>
      <c r="Z551" s="31"/>
      <c r="AA551" s="31"/>
      <c r="AB551" s="31"/>
      <c r="AC551" s="31"/>
      <c r="AD551" s="31"/>
      <c r="AE551" s="31"/>
      <c r="AF551" s="31"/>
      <c r="AG551" s="31"/>
      <c r="AH551" s="31"/>
      <c r="AI551" s="31"/>
      <c r="AJ551" s="31"/>
      <c r="AK551" s="31"/>
      <c r="AL551" s="31"/>
      <c r="AM551" s="31"/>
      <c r="AN551" s="31"/>
      <c r="AO551" s="31"/>
      <c r="AP551" s="31"/>
      <c r="AQ551" s="31"/>
      <c r="AR551" s="31"/>
      <c r="AS551" s="31"/>
      <c r="AT551" s="31"/>
      <c r="AU551" s="31"/>
      <c r="AV551" s="31"/>
    </row>
    <row r="552" spans="2:48" x14ac:dyDescent="0.2">
      <c r="B552" s="608"/>
      <c r="C552" s="299"/>
      <c r="D552" s="299"/>
      <c r="E552" s="299"/>
      <c r="F552" s="299"/>
      <c r="G552" s="708">
        <f>SUM(G548:G551)/4</f>
        <v>2.25</v>
      </c>
      <c r="H552" s="709"/>
      <c r="I552" s="299"/>
      <c r="J552" s="299"/>
      <c r="K552" s="299"/>
      <c r="L552" s="299"/>
      <c r="M552" s="299"/>
      <c r="N552" s="299"/>
      <c r="O552" s="305"/>
      <c r="P552" s="31"/>
      <c r="Q552" s="32"/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B552" s="31"/>
      <c r="AC552" s="31"/>
      <c r="AD552" s="31"/>
      <c r="AE552" s="31"/>
      <c r="AF552" s="31"/>
      <c r="AG552" s="31"/>
      <c r="AH552" s="31"/>
      <c r="AI552" s="31"/>
      <c r="AJ552" s="31"/>
      <c r="AK552" s="31"/>
      <c r="AL552" s="31"/>
      <c r="AM552" s="31"/>
      <c r="AN552" s="31"/>
      <c r="AO552" s="31"/>
      <c r="AP552" s="31"/>
      <c r="AQ552" s="31"/>
      <c r="AR552" s="31"/>
      <c r="AS552" s="31"/>
      <c r="AT552" s="31"/>
      <c r="AU552" s="31"/>
      <c r="AV552" s="31"/>
    </row>
    <row r="553" spans="2:48" x14ac:dyDescent="0.2">
      <c r="B553" s="608" t="s">
        <v>19</v>
      </c>
      <c r="C553" s="299"/>
      <c r="D553" s="299"/>
      <c r="E553" s="299"/>
      <c r="F553" s="299"/>
      <c r="G553" s="709"/>
      <c r="H553" s="708">
        <f>(G543+G547+G552)/3</f>
        <v>3.5555555555555558</v>
      </c>
      <c r="I553" s="299"/>
      <c r="J553" s="299"/>
      <c r="K553" s="299"/>
      <c r="L553" s="299"/>
      <c r="M553" s="299"/>
      <c r="N553" s="299"/>
      <c r="O553" s="305"/>
      <c r="P553" s="31"/>
      <c r="Q553" s="32"/>
      <c r="R553" s="31"/>
      <c r="S553" s="31"/>
      <c r="T553" s="31"/>
      <c r="U553" s="31"/>
      <c r="V553" s="31"/>
      <c r="W553" s="31"/>
      <c r="X553" s="31"/>
      <c r="Y553" s="31"/>
      <c r="Z553" s="31"/>
      <c r="AA553" s="31"/>
      <c r="AB553" s="31"/>
      <c r="AC553" s="31"/>
      <c r="AD553" s="31"/>
      <c r="AE553" s="31"/>
      <c r="AF553" s="31"/>
      <c r="AG553" s="31"/>
      <c r="AH553" s="31"/>
      <c r="AI553" s="31"/>
      <c r="AJ553" s="31"/>
      <c r="AK553" s="31"/>
      <c r="AL553" s="31"/>
      <c r="AM553" s="31"/>
      <c r="AN553" s="31"/>
      <c r="AO553" s="31"/>
      <c r="AP553" s="31"/>
      <c r="AQ553" s="31"/>
      <c r="AR553" s="31"/>
      <c r="AS553" s="31"/>
      <c r="AT553" s="31"/>
      <c r="AU553" s="31"/>
      <c r="AV553" s="31"/>
    </row>
    <row r="554" spans="2:48" x14ac:dyDescent="0.2">
      <c r="B554" s="608"/>
      <c r="C554" s="299"/>
      <c r="D554" s="299"/>
      <c r="E554" s="299"/>
      <c r="F554" s="299"/>
      <c r="G554" s="299"/>
      <c r="H554" s="299"/>
      <c r="I554" s="299"/>
      <c r="J554" s="299"/>
      <c r="K554" s="299"/>
      <c r="L554" s="299"/>
      <c r="M554" s="299"/>
      <c r="N554" s="299"/>
      <c r="O554" s="305"/>
      <c r="P554" s="31"/>
      <c r="Q554" s="32"/>
      <c r="R554" s="31"/>
      <c r="S554" s="31"/>
      <c r="T554" s="31"/>
      <c r="U554" s="31"/>
      <c r="V554" s="31"/>
      <c r="W554" s="31"/>
      <c r="X554" s="31"/>
      <c r="Y554" s="31"/>
      <c r="Z554" s="31"/>
      <c r="AA554" s="31"/>
      <c r="AB554" s="31"/>
      <c r="AC554" s="31"/>
      <c r="AD554" s="31"/>
      <c r="AE554" s="31"/>
      <c r="AF554" s="31"/>
      <c r="AG554" s="31"/>
      <c r="AH554" s="31"/>
      <c r="AI554" s="31"/>
      <c r="AJ554" s="31"/>
      <c r="AK554" s="31"/>
      <c r="AL554" s="31"/>
      <c r="AM554" s="31"/>
      <c r="AN554" s="31"/>
      <c r="AO554" s="31"/>
      <c r="AP554" s="31"/>
      <c r="AQ554" s="31"/>
      <c r="AR554" s="31"/>
      <c r="AS554" s="31"/>
      <c r="AT554" s="31"/>
      <c r="AU554" s="31"/>
      <c r="AV554" s="31"/>
    </row>
    <row r="555" spans="2:48" x14ac:dyDescent="0.2">
      <c r="B555" s="706" t="s">
        <v>255</v>
      </c>
      <c r="C555" s="707"/>
      <c r="D555" s="299"/>
      <c r="E555" s="299"/>
      <c r="F555" s="299"/>
      <c r="G555" s="299"/>
      <c r="H555" s="299"/>
      <c r="I555" s="299"/>
      <c r="J555" s="299"/>
      <c r="K555" s="299"/>
      <c r="L555" s="299"/>
      <c r="M555" s="299"/>
      <c r="N555" s="299"/>
      <c r="O555" s="305"/>
      <c r="P555" s="31"/>
      <c r="Q555" s="32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1"/>
      <c r="AD555" s="31"/>
      <c r="AE555" s="31"/>
      <c r="AF555" s="31"/>
      <c r="AG555" s="31"/>
      <c r="AH555" s="31"/>
      <c r="AI555" s="31"/>
      <c r="AJ555" s="31"/>
      <c r="AK555" s="31"/>
      <c r="AL555" s="31"/>
      <c r="AM555" s="31"/>
      <c r="AN555" s="31"/>
      <c r="AO555" s="31"/>
      <c r="AP555" s="31"/>
      <c r="AQ555" s="31"/>
      <c r="AR555" s="31"/>
      <c r="AS555" s="31"/>
      <c r="AT555" s="31"/>
      <c r="AU555" s="31"/>
      <c r="AV555" s="31"/>
    </row>
    <row r="556" spans="2:48" x14ac:dyDescent="0.2">
      <c r="B556" s="608" t="s">
        <v>282</v>
      </c>
      <c r="C556" s="48" t="s">
        <v>277</v>
      </c>
      <c r="D556" s="299"/>
      <c r="E556" s="299"/>
      <c r="F556" s="299"/>
      <c r="G556" s="299"/>
      <c r="H556" s="299"/>
      <c r="I556" s="299"/>
      <c r="J556" s="299"/>
      <c r="K556" s="299"/>
      <c r="L556" s="299"/>
      <c r="M556" s="299"/>
      <c r="N556" s="299"/>
      <c r="O556" s="305"/>
      <c r="P556" s="31"/>
      <c r="Q556" s="32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1"/>
      <c r="AD556" s="31"/>
      <c r="AE556" s="31"/>
      <c r="AF556" s="31"/>
      <c r="AG556" s="31"/>
      <c r="AH556" s="31"/>
      <c r="AI556" s="31"/>
      <c r="AJ556" s="31"/>
      <c r="AK556" s="31"/>
      <c r="AL556" s="31"/>
      <c r="AM556" s="31"/>
      <c r="AN556" s="31"/>
      <c r="AO556" s="31"/>
      <c r="AP556" s="31"/>
      <c r="AQ556" s="31"/>
      <c r="AR556" s="31"/>
      <c r="AS556" s="31"/>
      <c r="AT556" s="31"/>
      <c r="AU556" s="31"/>
      <c r="AV556" s="31"/>
    </row>
    <row r="557" spans="2:48" x14ac:dyDescent="0.2">
      <c r="B557" s="608" t="s">
        <v>281</v>
      </c>
      <c r="C557" s="48" t="s">
        <v>278</v>
      </c>
      <c r="D557" s="299"/>
      <c r="E557" s="299"/>
      <c r="F557" s="299"/>
      <c r="G557" s="299"/>
      <c r="H557" s="299"/>
      <c r="I557" s="299"/>
      <c r="J557" s="299"/>
      <c r="K557" s="299"/>
      <c r="L557" s="299"/>
      <c r="M557" s="299"/>
      <c r="N557" s="299"/>
      <c r="O557" s="305"/>
      <c r="P557" s="31"/>
      <c r="Q557" s="32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1"/>
      <c r="AD557" s="31"/>
      <c r="AE557" s="31"/>
      <c r="AF557" s="31"/>
      <c r="AG557" s="31"/>
      <c r="AH557" s="31"/>
      <c r="AI557" s="31"/>
      <c r="AJ557" s="31"/>
      <c r="AK557" s="31"/>
      <c r="AL557" s="31"/>
      <c r="AM557" s="31"/>
      <c r="AN557" s="31"/>
      <c r="AO557" s="31"/>
      <c r="AP557" s="31"/>
      <c r="AQ557" s="31"/>
      <c r="AR557" s="31"/>
      <c r="AS557" s="31"/>
      <c r="AT557" s="31"/>
      <c r="AU557" s="31"/>
      <c r="AV557" s="31"/>
    </row>
    <row r="558" spans="2:48" x14ac:dyDescent="0.2">
      <c r="B558" s="608" t="s">
        <v>283</v>
      </c>
      <c r="C558" s="48" t="s">
        <v>279</v>
      </c>
      <c r="D558" s="299"/>
      <c r="E558" s="299"/>
      <c r="F558" s="299"/>
      <c r="G558" s="299"/>
      <c r="H558" s="299"/>
      <c r="I558" s="299"/>
      <c r="J558" s="299"/>
      <c r="K558" s="299"/>
      <c r="L558" s="299"/>
      <c r="M558" s="299"/>
      <c r="N558" s="299"/>
      <c r="O558" s="305"/>
      <c r="P558" s="31"/>
      <c r="Q558" s="32"/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  <c r="AC558" s="31"/>
      <c r="AD558" s="31"/>
      <c r="AE558" s="31"/>
      <c r="AF558" s="31"/>
      <c r="AG558" s="31"/>
      <c r="AH558" s="31"/>
      <c r="AI558" s="31"/>
      <c r="AJ558" s="31"/>
      <c r="AK558" s="31"/>
      <c r="AL558" s="31"/>
      <c r="AM558" s="31"/>
      <c r="AN558" s="31"/>
      <c r="AO558" s="31"/>
      <c r="AP558" s="31"/>
      <c r="AQ558" s="31"/>
      <c r="AR558" s="31"/>
      <c r="AS558" s="31"/>
      <c r="AT558" s="31"/>
      <c r="AU558" s="31"/>
      <c r="AV558" s="31"/>
    </row>
    <row r="559" spans="2:48" x14ac:dyDescent="0.2">
      <c r="B559" s="608" t="s">
        <v>284</v>
      </c>
      <c r="C559" s="48" t="s">
        <v>280</v>
      </c>
      <c r="D559" s="299"/>
      <c r="E559" s="299"/>
      <c r="F559" s="299"/>
      <c r="G559" s="299"/>
      <c r="H559" s="299"/>
      <c r="I559" s="299"/>
      <c r="J559" s="299"/>
      <c r="K559" s="299"/>
      <c r="L559" s="299"/>
      <c r="M559" s="299"/>
      <c r="N559" s="299"/>
      <c r="O559" s="305"/>
      <c r="P559" s="31"/>
      <c r="Q559" s="32"/>
      <c r="R559" s="31"/>
      <c r="S559" s="31"/>
      <c r="T559" s="31"/>
      <c r="U559" s="31"/>
      <c r="V559" s="31"/>
      <c r="W559" s="31"/>
      <c r="X559" s="31"/>
      <c r="Y559" s="31"/>
      <c r="Z559" s="31"/>
      <c r="AA559" s="31"/>
      <c r="AB559" s="31"/>
      <c r="AC559" s="31"/>
      <c r="AD559" s="31"/>
      <c r="AE559" s="31"/>
      <c r="AF559" s="31"/>
      <c r="AG559" s="31"/>
      <c r="AH559" s="31"/>
      <c r="AI559" s="31"/>
      <c r="AJ559" s="31"/>
      <c r="AK559" s="31"/>
      <c r="AL559" s="31"/>
      <c r="AM559" s="31"/>
      <c r="AN559" s="31"/>
      <c r="AO559" s="31"/>
      <c r="AP559" s="31"/>
      <c r="AQ559" s="31"/>
      <c r="AR559" s="31"/>
      <c r="AS559" s="31"/>
      <c r="AT559" s="31"/>
      <c r="AU559" s="31"/>
      <c r="AV559" s="31"/>
    </row>
    <row r="560" spans="2:48" ht="13.5" thickBot="1" x14ac:dyDescent="0.25">
      <c r="B560" s="711"/>
      <c r="C560" s="716"/>
      <c r="D560" s="299"/>
      <c r="E560" s="299"/>
      <c r="F560" s="299"/>
      <c r="G560" s="299"/>
      <c r="H560" s="299"/>
      <c r="I560" s="299"/>
      <c r="J560" s="299"/>
      <c r="K560" s="299"/>
      <c r="L560" s="299"/>
      <c r="M560" s="299"/>
      <c r="N560" s="299"/>
      <c r="O560" s="305"/>
      <c r="P560" s="31"/>
      <c r="Q560" s="32"/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  <c r="AC560" s="31"/>
      <c r="AD560" s="31"/>
      <c r="AE560" s="31"/>
      <c r="AF560" s="31"/>
      <c r="AG560" s="31"/>
      <c r="AH560" s="31"/>
      <c r="AI560" s="31"/>
      <c r="AJ560" s="31"/>
      <c r="AK560" s="31"/>
      <c r="AL560" s="31"/>
      <c r="AM560" s="31"/>
      <c r="AN560" s="31"/>
      <c r="AO560" s="31"/>
      <c r="AP560" s="31"/>
      <c r="AQ560" s="31"/>
      <c r="AR560" s="31"/>
      <c r="AS560" s="31"/>
      <c r="AT560" s="31"/>
      <c r="AU560" s="31"/>
      <c r="AV560" s="31"/>
    </row>
    <row r="561" spans="2:48" ht="13.5" thickBot="1" x14ac:dyDescent="0.25">
      <c r="B561" s="712" t="s">
        <v>332</v>
      </c>
      <c r="C561" s="298"/>
      <c r="D561" s="298"/>
      <c r="E561" s="298"/>
      <c r="F561" s="298"/>
      <c r="G561" s="298"/>
      <c r="H561" s="288">
        <v>1</v>
      </c>
      <c r="I561" s="707"/>
      <c r="J561" s="722"/>
      <c r="K561" s="722"/>
      <c r="L561" s="722"/>
      <c r="M561" s="722"/>
      <c r="N561" s="722"/>
      <c r="O561" s="724"/>
      <c r="P561" s="31"/>
      <c r="Q561" s="32"/>
      <c r="R561" s="31"/>
      <c r="S561" s="31"/>
      <c r="T561" s="31"/>
      <c r="U561" s="31"/>
      <c r="V561" s="31"/>
      <c r="W561" s="31"/>
      <c r="X561" s="31"/>
      <c r="Y561" s="31"/>
      <c r="Z561" s="31"/>
      <c r="AA561" s="31"/>
      <c r="AB561" s="31"/>
      <c r="AC561" s="31"/>
      <c r="AD561" s="31"/>
      <c r="AE561" s="31"/>
      <c r="AF561" s="31"/>
      <c r="AG561" s="31"/>
      <c r="AH561" s="31"/>
      <c r="AI561" s="31"/>
      <c r="AJ561" s="31"/>
      <c r="AK561" s="31"/>
      <c r="AL561" s="31"/>
      <c r="AM561" s="31"/>
      <c r="AN561" s="31"/>
      <c r="AO561" s="31"/>
      <c r="AP561" s="31"/>
      <c r="AQ561" s="31"/>
      <c r="AR561" s="31"/>
      <c r="AS561" s="31"/>
      <c r="AT561" s="31"/>
      <c r="AU561" s="31"/>
      <c r="AV561" s="31"/>
    </row>
    <row r="562" spans="2:48" x14ac:dyDescent="0.2">
      <c r="B562" s="601" t="s">
        <v>168</v>
      </c>
      <c r="C562" s="299"/>
      <c r="D562" s="299"/>
      <c r="E562" s="299"/>
      <c r="F562" s="299"/>
      <c r="G562" s="299"/>
      <c r="H562" s="720">
        <f>+H511</f>
        <v>1.1978420515689525</v>
      </c>
      <c r="I562" s="376"/>
      <c r="J562" s="299"/>
      <c r="K562" s="299"/>
      <c r="L562" s="299"/>
      <c r="M562" s="299"/>
      <c r="N562" s="299"/>
      <c r="O562" s="305"/>
      <c r="P562" s="31"/>
      <c r="Q562" s="32"/>
      <c r="R562" s="31"/>
      <c r="S562" s="31"/>
      <c r="T562" s="31"/>
      <c r="U562" s="31"/>
      <c r="V562" s="31"/>
      <c r="W562" s="31"/>
      <c r="X562" s="31"/>
      <c r="Y562" s="31"/>
      <c r="Z562" s="31"/>
      <c r="AA562" s="31"/>
      <c r="AB562" s="31"/>
      <c r="AC562" s="31"/>
      <c r="AD562" s="31"/>
      <c r="AE562" s="31"/>
      <c r="AF562" s="31"/>
      <c r="AG562" s="31"/>
      <c r="AH562" s="31"/>
      <c r="AI562" s="31"/>
      <c r="AJ562" s="31"/>
      <c r="AK562" s="31"/>
      <c r="AL562" s="31"/>
      <c r="AM562" s="31"/>
      <c r="AN562" s="31"/>
      <c r="AO562" s="31"/>
      <c r="AP562" s="31"/>
      <c r="AQ562" s="31"/>
      <c r="AR562" s="31"/>
      <c r="AS562" s="31"/>
      <c r="AT562" s="31"/>
      <c r="AU562" s="31"/>
      <c r="AV562" s="31"/>
    </row>
    <row r="563" spans="2:48" x14ac:dyDescent="0.2">
      <c r="B563" s="601" t="s">
        <v>169</v>
      </c>
      <c r="C563" s="299"/>
      <c r="D563" s="299"/>
      <c r="E563" s="299"/>
      <c r="F563" s="299"/>
      <c r="G563" s="299"/>
      <c r="H563" s="721">
        <f>+H506</f>
        <v>0.65</v>
      </c>
      <c r="I563" s="376"/>
      <c r="J563" s="299"/>
      <c r="K563" s="299"/>
      <c r="L563" s="299"/>
      <c r="M563" s="299"/>
      <c r="N563" s="299"/>
      <c r="O563" s="305"/>
      <c r="P563" s="31"/>
      <c r="Q563" s="32"/>
      <c r="R563" s="31"/>
      <c r="S563" s="31"/>
      <c r="T563" s="31"/>
      <c r="U563" s="31"/>
      <c r="V563" s="31"/>
      <c r="W563" s="31"/>
      <c r="X563" s="31"/>
      <c r="Y563" s="31"/>
      <c r="Z563" s="31"/>
      <c r="AA563" s="31"/>
      <c r="AB563" s="31"/>
      <c r="AC563" s="31"/>
      <c r="AD563" s="31"/>
      <c r="AE563" s="31"/>
      <c r="AF563" s="31"/>
      <c r="AG563" s="31"/>
      <c r="AH563" s="31"/>
      <c r="AI563" s="31"/>
      <c r="AJ563" s="31"/>
      <c r="AK563" s="31"/>
      <c r="AL563" s="31"/>
      <c r="AM563" s="31"/>
      <c r="AN563" s="31"/>
      <c r="AO563" s="31"/>
      <c r="AP563" s="31"/>
      <c r="AQ563" s="31"/>
      <c r="AR563" s="31"/>
      <c r="AS563" s="31"/>
      <c r="AT563" s="31"/>
      <c r="AU563" s="31"/>
      <c r="AV563" s="31"/>
    </row>
    <row r="564" spans="2:48" ht="13.5" thickBot="1" x14ac:dyDescent="0.25">
      <c r="B564" s="601"/>
      <c r="C564" s="299"/>
      <c r="D564" s="299"/>
      <c r="E564" s="299"/>
      <c r="F564" s="299"/>
      <c r="G564" s="299"/>
      <c r="H564" s="404"/>
      <c r="I564" s="376"/>
      <c r="J564" s="299"/>
      <c r="K564" s="299"/>
      <c r="L564" s="299"/>
      <c r="M564" s="299"/>
      <c r="N564" s="299"/>
      <c r="O564" s="305"/>
      <c r="P564" s="31"/>
      <c r="Q564" s="32"/>
      <c r="R564" s="31"/>
      <c r="S564" s="31"/>
      <c r="T564" s="31"/>
      <c r="U564" s="31"/>
      <c r="V564" s="31"/>
      <c r="W564" s="31"/>
      <c r="X564" s="31"/>
      <c r="Y564" s="31"/>
      <c r="Z564" s="31"/>
      <c r="AA564" s="31"/>
      <c r="AB564" s="31"/>
      <c r="AC564" s="31"/>
      <c r="AD564" s="31"/>
      <c r="AE564" s="31"/>
      <c r="AF564" s="31"/>
      <c r="AG564" s="31"/>
      <c r="AH564" s="31"/>
      <c r="AI564" s="31"/>
      <c r="AJ564" s="31"/>
      <c r="AK564" s="31"/>
      <c r="AL564" s="31"/>
      <c r="AM564" s="31"/>
      <c r="AN564" s="31"/>
      <c r="AO564" s="31"/>
      <c r="AP564" s="31"/>
      <c r="AQ564" s="31"/>
      <c r="AR564" s="31"/>
      <c r="AS564" s="31"/>
      <c r="AT564" s="31"/>
      <c r="AU564" s="31"/>
      <c r="AV564" s="31"/>
    </row>
    <row r="565" spans="2:48" ht="13.5" thickBot="1" x14ac:dyDescent="0.25">
      <c r="B565" s="601" t="s">
        <v>256</v>
      </c>
      <c r="C565" s="299"/>
      <c r="D565" s="299"/>
      <c r="E565" s="299"/>
      <c r="F565" s="299"/>
      <c r="G565" s="717" t="s">
        <v>127</v>
      </c>
      <c r="H565" s="287" t="s">
        <v>170</v>
      </c>
      <c r="I565" s="376"/>
      <c r="J565" s="299"/>
      <c r="K565" s="299"/>
      <c r="L565" s="299"/>
      <c r="M565" s="299"/>
      <c r="N565" s="299"/>
      <c r="O565" s="305"/>
      <c r="P565" s="31"/>
      <c r="Q565" s="32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1"/>
      <c r="AD565" s="31"/>
      <c r="AE565" s="31"/>
      <c r="AF565" s="31"/>
      <c r="AG565" s="31"/>
      <c r="AH565" s="31"/>
      <c r="AI565" s="31"/>
      <c r="AJ565" s="31"/>
      <c r="AK565" s="31"/>
      <c r="AL565" s="31"/>
      <c r="AM565" s="31"/>
      <c r="AN565" s="31"/>
      <c r="AO565" s="31"/>
      <c r="AP565" s="31"/>
      <c r="AQ565" s="31"/>
      <c r="AR565" s="31"/>
      <c r="AS565" s="31"/>
      <c r="AT565" s="31"/>
      <c r="AU565" s="31"/>
      <c r="AV565" s="31"/>
    </row>
    <row r="566" spans="2:48" x14ac:dyDescent="0.2">
      <c r="B566" s="608"/>
      <c r="C566" s="299"/>
      <c r="D566" s="299"/>
      <c r="E566" s="299"/>
      <c r="F566" s="299"/>
      <c r="G566" s="299"/>
      <c r="H566" s="299"/>
      <c r="I566" s="376"/>
      <c r="J566" s="299"/>
      <c r="K566" s="299"/>
      <c r="L566" s="299"/>
      <c r="M566" s="299"/>
      <c r="N566" s="299"/>
      <c r="O566" s="305"/>
      <c r="P566" s="31"/>
      <c r="Q566" s="32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1"/>
      <c r="AD566" s="31"/>
      <c r="AE566" s="31"/>
      <c r="AF566" s="31"/>
      <c r="AG566" s="31"/>
      <c r="AH566" s="31"/>
      <c r="AI566" s="31"/>
      <c r="AJ566" s="31"/>
      <c r="AK566" s="31"/>
      <c r="AL566" s="31"/>
      <c r="AM566" s="31"/>
      <c r="AN566" s="31"/>
      <c r="AO566" s="31"/>
      <c r="AP566" s="31"/>
      <c r="AQ566" s="31"/>
      <c r="AR566" s="31"/>
      <c r="AS566" s="31"/>
      <c r="AT566" s="31"/>
      <c r="AU566" s="31"/>
      <c r="AV566" s="31"/>
    </row>
    <row r="567" spans="2:48" x14ac:dyDescent="0.2">
      <c r="B567" s="601" t="s">
        <v>171</v>
      </c>
      <c r="C567" s="300"/>
      <c r="D567" s="300"/>
      <c r="E567" s="300"/>
      <c r="F567" s="300"/>
      <c r="G567" s="300"/>
      <c r="H567" s="300"/>
      <c r="I567" s="718"/>
      <c r="J567" s="299"/>
      <c r="K567" s="299"/>
      <c r="L567" s="299"/>
      <c r="M567" s="299"/>
      <c r="N567" s="299"/>
      <c r="O567" s="305"/>
      <c r="P567" s="31"/>
      <c r="Q567" s="32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1"/>
      <c r="AD567" s="31"/>
      <c r="AE567" s="31"/>
      <c r="AF567" s="31"/>
      <c r="AG567" s="31"/>
      <c r="AH567" s="31"/>
      <c r="AI567" s="31"/>
      <c r="AJ567" s="31"/>
      <c r="AK567" s="31"/>
      <c r="AL567" s="31"/>
      <c r="AM567" s="31"/>
      <c r="AN567" s="31"/>
      <c r="AO567" s="31"/>
      <c r="AP567" s="31"/>
      <c r="AQ567" s="31"/>
      <c r="AR567" s="31"/>
      <c r="AS567" s="31"/>
      <c r="AT567" s="31"/>
      <c r="AU567" s="31"/>
      <c r="AV567" s="31"/>
    </row>
    <row r="568" spans="2:48" x14ac:dyDescent="0.2">
      <c r="B568" s="713"/>
      <c r="C568" s="319"/>
      <c r="D568" s="319"/>
      <c r="E568" s="319"/>
      <c r="F568" s="319"/>
      <c r="G568" s="319"/>
      <c r="H568" s="319"/>
      <c r="I568" s="719"/>
      <c r="J568" s="299"/>
      <c r="K568" s="299"/>
      <c r="L568" s="299"/>
      <c r="M568" s="299"/>
      <c r="N568" s="299"/>
      <c r="O568" s="305"/>
      <c r="P568" s="31"/>
      <c r="Q568" s="32"/>
      <c r="R568" s="31"/>
      <c r="S568" s="31"/>
      <c r="T568" s="31"/>
      <c r="U568" s="31"/>
      <c r="V568" s="31"/>
      <c r="W568" s="31"/>
      <c r="X568" s="31"/>
      <c r="Y568" s="31"/>
      <c r="Z568" s="31"/>
      <c r="AA568" s="31"/>
      <c r="AB568" s="31"/>
      <c r="AC568" s="31"/>
      <c r="AD568" s="31"/>
      <c r="AE568" s="31"/>
      <c r="AF568" s="31"/>
      <c r="AG568" s="31"/>
      <c r="AH568" s="31"/>
      <c r="AI568" s="31"/>
      <c r="AJ568" s="31"/>
      <c r="AK568" s="31"/>
      <c r="AL568" s="31"/>
      <c r="AM568" s="31"/>
      <c r="AN568" s="31"/>
      <c r="AO568" s="31"/>
      <c r="AP568" s="31"/>
      <c r="AQ568" s="31"/>
      <c r="AR568" s="31"/>
      <c r="AS568" s="31"/>
      <c r="AT568" s="31"/>
      <c r="AU568" s="31"/>
      <c r="AV568" s="31"/>
    </row>
    <row r="569" spans="2:48" x14ac:dyDescent="0.2">
      <c r="B569" s="608" t="s">
        <v>172</v>
      </c>
      <c r="C569" s="299"/>
      <c r="D569" s="299"/>
      <c r="E569" s="299"/>
      <c r="F569" s="299"/>
      <c r="G569" s="299" t="s">
        <v>173</v>
      </c>
      <c r="H569" s="299"/>
      <c r="I569" s="299"/>
      <c r="J569" s="299"/>
      <c r="K569" s="299"/>
      <c r="L569" s="299"/>
      <c r="M569" s="299"/>
      <c r="N569" s="299"/>
      <c r="O569" s="305"/>
      <c r="P569" s="31"/>
      <c r="Q569" s="32"/>
      <c r="R569" s="31"/>
      <c r="S569" s="31"/>
      <c r="T569" s="31"/>
      <c r="U569" s="31"/>
      <c r="V569" s="31"/>
      <c r="W569" s="31"/>
      <c r="X569" s="31"/>
      <c r="Y569" s="31"/>
      <c r="Z569" s="31"/>
      <c r="AA569" s="31"/>
      <c r="AB569" s="31"/>
      <c r="AC569" s="31"/>
      <c r="AD569" s="31"/>
      <c r="AE569" s="31"/>
      <c r="AF569" s="31"/>
      <c r="AG569" s="31"/>
      <c r="AH569" s="31"/>
      <c r="AI569" s="31"/>
      <c r="AJ569" s="31"/>
      <c r="AK569" s="31"/>
      <c r="AL569" s="31"/>
      <c r="AM569" s="31"/>
      <c r="AN569" s="31"/>
      <c r="AO569" s="31"/>
      <c r="AP569" s="31"/>
      <c r="AQ569" s="31"/>
      <c r="AR569" s="31"/>
      <c r="AS569" s="31"/>
      <c r="AT569" s="31"/>
      <c r="AU569" s="31"/>
      <c r="AV569" s="31"/>
    </row>
    <row r="570" spans="2:48" x14ac:dyDescent="0.2">
      <c r="B570" s="608" t="s">
        <v>174</v>
      </c>
      <c r="C570" s="299"/>
      <c r="D570" s="299"/>
      <c r="E570" s="299"/>
      <c r="F570" s="299"/>
      <c r="G570" s="299" t="s">
        <v>173</v>
      </c>
      <c r="H570" s="299"/>
      <c r="I570" s="299"/>
      <c r="J570" s="299"/>
      <c r="K570" s="299"/>
      <c r="L570" s="299"/>
      <c r="M570" s="299"/>
      <c r="N570" s="299"/>
      <c r="O570" s="305"/>
      <c r="P570" s="31"/>
      <c r="Q570" s="32"/>
      <c r="R570" s="31"/>
      <c r="S570" s="31"/>
      <c r="T570" s="31"/>
      <c r="U570" s="31"/>
      <c r="V570" s="31"/>
      <c r="W570" s="31"/>
      <c r="X570" s="31"/>
      <c r="Y570" s="31"/>
      <c r="Z570" s="31"/>
      <c r="AA570" s="31"/>
      <c r="AB570" s="31"/>
      <c r="AC570" s="31"/>
      <c r="AD570" s="31"/>
      <c r="AE570" s="31"/>
      <c r="AF570" s="31"/>
      <c r="AG570" s="31"/>
      <c r="AH570" s="31"/>
      <c r="AI570" s="31"/>
      <c r="AJ570" s="31"/>
      <c r="AK570" s="31"/>
      <c r="AL570" s="31"/>
      <c r="AM570" s="31"/>
      <c r="AN570" s="31"/>
      <c r="AO570" s="31"/>
      <c r="AP570" s="31"/>
      <c r="AQ570" s="31"/>
      <c r="AR570" s="31"/>
      <c r="AS570" s="31"/>
      <c r="AT570" s="31"/>
      <c r="AU570" s="31"/>
      <c r="AV570" s="31"/>
    </row>
    <row r="571" spans="2:48" x14ac:dyDescent="0.2">
      <c r="B571" s="608" t="s">
        <v>175</v>
      </c>
      <c r="C571" s="299"/>
      <c r="D571" s="299"/>
      <c r="E571" s="299"/>
      <c r="F571" s="299"/>
      <c r="G571" s="299" t="s">
        <v>173</v>
      </c>
      <c r="H571" s="299"/>
      <c r="I571" s="299"/>
      <c r="J571" s="299"/>
      <c r="K571" s="299"/>
      <c r="L571" s="299"/>
      <c r="M571" s="299"/>
      <c r="N571" s="299"/>
      <c r="O571" s="305"/>
      <c r="P571" s="31"/>
      <c r="Q571" s="32"/>
      <c r="R571" s="31"/>
      <c r="S571" s="31"/>
      <c r="T571" s="31"/>
      <c r="U571" s="31"/>
      <c r="V571" s="31"/>
      <c r="W571" s="31"/>
      <c r="X571" s="31"/>
      <c r="Y571" s="31"/>
      <c r="Z571" s="31"/>
      <c r="AA571" s="31"/>
      <c r="AB571" s="31"/>
      <c r="AC571" s="31"/>
      <c r="AD571" s="31"/>
      <c r="AE571" s="31"/>
      <c r="AF571" s="31"/>
      <c r="AG571" s="31"/>
      <c r="AH571" s="31"/>
      <c r="AI571" s="31"/>
      <c r="AJ571" s="31"/>
      <c r="AK571" s="31"/>
      <c r="AL571" s="31"/>
      <c r="AM571" s="31"/>
      <c r="AN571" s="31"/>
      <c r="AO571" s="31"/>
      <c r="AP571" s="31"/>
      <c r="AQ571" s="31"/>
      <c r="AR571" s="31"/>
      <c r="AS571" s="31"/>
      <c r="AT571" s="31"/>
      <c r="AU571" s="31"/>
      <c r="AV571" s="31"/>
    </row>
    <row r="572" spans="2:48" x14ac:dyDescent="0.2">
      <c r="B572" s="608" t="s">
        <v>176</v>
      </c>
      <c r="C572" s="299"/>
      <c r="D572" s="299"/>
      <c r="E572" s="299"/>
      <c r="F572" s="299"/>
      <c r="G572" s="299" t="s">
        <v>173</v>
      </c>
      <c r="H572" s="299"/>
      <c r="I572" s="299"/>
      <c r="J572" s="299"/>
      <c r="K572" s="299"/>
      <c r="L572" s="299"/>
      <c r="M572" s="299"/>
      <c r="N572" s="299"/>
      <c r="O572" s="305"/>
      <c r="P572" s="31"/>
      <c r="Q572" s="32"/>
      <c r="R572" s="31"/>
      <c r="S572" s="31"/>
      <c r="T572" s="31"/>
      <c r="U572" s="31"/>
      <c r="V572" s="31"/>
      <c r="W572" s="31"/>
      <c r="X572" s="31"/>
      <c r="Y572" s="31"/>
      <c r="Z572" s="31"/>
      <c r="AA572" s="31"/>
      <c r="AB572" s="31"/>
      <c r="AC572" s="31"/>
      <c r="AD572" s="31"/>
      <c r="AE572" s="31"/>
      <c r="AF572" s="31"/>
      <c r="AG572" s="31"/>
      <c r="AH572" s="31"/>
      <c r="AI572" s="31"/>
      <c r="AJ572" s="31"/>
      <c r="AK572" s="31"/>
      <c r="AL572" s="31"/>
      <c r="AM572" s="31"/>
      <c r="AN572" s="31"/>
      <c r="AO572" s="31"/>
      <c r="AP572" s="31"/>
      <c r="AQ572" s="31"/>
      <c r="AR572" s="31"/>
      <c r="AS572" s="31"/>
      <c r="AT572" s="31"/>
      <c r="AU572" s="31"/>
      <c r="AV572" s="31"/>
    </row>
    <row r="573" spans="2:48" x14ac:dyDescent="0.2">
      <c r="B573" s="608" t="s">
        <v>177</v>
      </c>
      <c r="C573" s="299"/>
      <c r="D573" s="299"/>
      <c r="E573" s="299"/>
      <c r="F573" s="299"/>
      <c r="G573" s="299" t="s">
        <v>173</v>
      </c>
      <c r="H573" s="299"/>
      <c r="I573" s="299"/>
      <c r="J573" s="299"/>
      <c r="K573" s="299"/>
      <c r="L573" s="299"/>
      <c r="M573" s="299"/>
      <c r="N573" s="299"/>
      <c r="O573" s="305"/>
      <c r="P573" s="31"/>
      <c r="Q573" s="32"/>
      <c r="R573" s="31"/>
      <c r="S573" s="31"/>
      <c r="T573" s="31"/>
      <c r="U573" s="31"/>
      <c r="V573" s="31"/>
      <c r="W573" s="31"/>
      <c r="X573" s="31"/>
      <c r="Y573" s="31"/>
      <c r="Z573" s="31"/>
      <c r="AA573" s="31"/>
      <c r="AB573" s="31"/>
      <c r="AC573" s="31"/>
      <c r="AD573" s="31"/>
      <c r="AE573" s="31"/>
      <c r="AF573" s="31"/>
      <c r="AG573" s="31"/>
      <c r="AH573" s="31"/>
      <c r="AI573" s="31"/>
      <c r="AJ573" s="31"/>
      <c r="AK573" s="31"/>
      <c r="AL573" s="31"/>
      <c r="AM573" s="31"/>
      <c r="AN573" s="31"/>
      <c r="AO573" s="31"/>
      <c r="AP573" s="31"/>
      <c r="AQ573" s="31"/>
      <c r="AR573" s="31"/>
      <c r="AS573" s="31"/>
      <c r="AT573" s="31"/>
      <c r="AU573" s="31"/>
      <c r="AV573" s="31"/>
    </row>
    <row r="574" spans="2:48" x14ac:dyDescent="0.2">
      <c r="B574" s="608"/>
      <c r="C574" s="299"/>
      <c r="D574" s="299"/>
      <c r="E574" s="299"/>
      <c r="F574" s="299"/>
      <c r="G574" s="299"/>
      <c r="H574" s="299"/>
      <c r="I574" s="299"/>
      <c r="J574" s="299"/>
      <c r="K574" s="299"/>
      <c r="L574" s="299"/>
      <c r="M574" s="299"/>
      <c r="N574" s="299"/>
      <c r="O574" s="305"/>
      <c r="P574" s="31"/>
      <c r="Q574" s="32"/>
      <c r="R574" s="31"/>
      <c r="S574" s="31"/>
      <c r="T574" s="31"/>
      <c r="U574" s="31"/>
      <c r="V574" s="31"/>
      <c r="W574" s="31"/>
      <c r="X574" s="31"/>
      <c r="Y574" s="31"/>
      <c r="Z574" s="31"/>
      <c r="AA574" s="31"/>
      <c r="AB574" s="31"/>
      <c r="AC574" s="31"/>
      <c r="AD574" s="31"/>
      <c r="AE574" s="31"/>
      <c r="AF574" s="31"/>
      <c r="AG574" s="31"/>
      <c r="AH574" s="31"/>
      <c r="AI574" s="31"/>
      <c r="AJ574" s="31"/>
      <c r="AK574" s="31"/>
      <c r="AL574" s="31"/>
      <c r="AM574" s="31"/>
      <c r="AN574" s="31"/>
      <c r="AO574" s="31"/>
      <c r="AP574" s="31"/>
      <c r="AQ574" s="31"/>
      <c r="AR574" s="31"/>
      <c r="AS574" s="31"/>
      <c r="AT574" s="31"/>
      <c r="AU574" s="31"/>
      <c r="AV574" s="31"/>
    </row>
    <row r="575" spans="2:48" x14ac:dyDescent="0.2">
      <c r="B575" s="608" t="s">
        <v>178</v>
      </c>
      <c r="C575" s="299"/>
      <c r="D575" s="299"/>
      <c r="E575" s="299"/>
      <c r="F575" s="299"/>
      <c r="G575" s="299" t="s">
        <v>179</v>
      </c>
      <c r="H575" s="299"/>
      <c r="I575" s="299"/>
      <c r="J575" s="299"/>
      <c r="K575" s="299"/>
      <c r="L575" s="299"/>
      <c r="M575" s="299"/>
      <c r="N575" s="299"/>
      <c r="O575" s="305"/>
      <c r="P575" s="31"/>
      <c r="Q575" s="32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1"/>
      <c r="AD575" s="31"/>
      <c r="AE575" s="31"/>
      <c r="AF575" s="31"/>
      <c r="AG575" s="31"/>
      <c r="AH575" s="31"/>
      <c r="AI575" s="31"/>
      <c r="AJ575" s="31"/>
      <c r="AK575" s="31"/>
      <c r="AL575" s="31"/>
      <c r="AM575" s="31"/>
      <c r="AN575" s="31"/>
      <c r="AO575" s="31"/>
      <c r="AP575" s="31"/>
      <c r="AQ575" s="31"/>
      <c r="AR575" s="31"/>
      <c r="AS575" s="31"/>
      <c r="AT575" s="31"/>
      <c r="AU575" s="31"/>
      <c r="AV575" s="31"/>
    </row>
    <row r="576" spans="2:48" x14ac:dyDescent="0.2">
      <c r="B576" s="608" t="s">
        <v>180</v>
      </c>
      <c r="C576" s="299"/>
      <c r="D576" s="299"/>
      <c r="E576" s="299"/>
      <c r="F576" s="299"/>
      <c r="G576" s="299" t="s">
        <v>179</v>
      </c>
      <c r="H576" s="299"/>
      <c r="I576" s="299"/>
      <c r="J576" s="299"/>
      <c r="K576" s="299"/>
      <c r="L576" s="299"/>
      <c r="M576" s="299"/>
      <c r="N576" s="299"/>
      <c r="O576" s="305"/>
      <c r="P576" s="31"/>
      <c r="Q576" s="32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1"/>
      <c r="AD576" s="31"/>
      <c r="AE576" s="31"/>
      <c r="AF576" s="31"/>
      <c r="AG576" s="31"/>
      <c r="AH576" s="31"/>
      <c r="AI576" s="31"/>
      <c r="AJ576" s="31"/>
      <c r="AK576" s="31"/>
      <c r="AL576" s="31"/>
      <c r="AM576" s="31"/>
      <c r="AN576" s="31"/>
      <c r="AO576" s="31"/>
      <c r="AP576" s="31"/>
      <c r="AQ576" s="31"/>
      <c r="AR576" s="31"/>
      <c r="AS576" s="31"/>
      <c r="AT576" s="31"/>
      <c r="AU576" s="31"/>
      <c r="AV576" s="31"/>
    </row>
    <row r="577" spans="2:48" x14ac:dyDescent="0.2">
      <c r="B577" s="608" t="s">
        <v>181</v>
      </c>
      <c r="C577" s="299"/>
      <c r="D577" s="299"/>
      <c r="E577" s="299"/>
      <c r="F577" s="299"/>
      <c r="G577" s="299" t="s">
        <v>179</v>
      </c>
      <c r="H577" s="299"/>
      <c r="I577" s="299"/>
      <c r="J577" s="299"/>
      <c r="K577" s="299"/>
      <c r="L577" s="299"/>
      <c r="M577" s="299"/>
      <c r="N577" s="299"/>
      <c r="O577" s="305"/>
      <c r="P577" s="31"/>
      <c r="Q577" s="32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1"/>
      <c r="AD577" s="31"/>
      <c r="AE577" s="31"/>
      <c r="AF577" s="31"/>
      <c r="AG577" s="31"/>
      <c r="AH577" s="31"/>
      <c r="AI577" s="31"/>
      <c r="AJ577" s="31"/>
      <c r="AK577" s="31"/>
      <c r="AL577" s="31"/>
      <c r="AM577" s="31"/>
      <c r="AN577" s="31"/>
      <c r="AO577" s="31"/>
      <c r="AP577" s="31"/>
      <c r="AQ577" s="31"/>
      <c r="AR577" s="31"/>
      <c r="AS577" s="31"/>
      <c r="AT577" s="31"/>
      <c r="AU577" s="31"/>
      <c r="AV577" s="31"/>
    </row>
    <row r="578" spans="2:48" x14ac:dyDescent="0.2">
      <c r="B578" s="608" t="s">
        <v>182</v>
      </c>
      <c r="C578" s="299"/>
      <c r="D578" s="299"/>
      <c r="E578" s="299"/>
      <c r="F578" s="299"/>
      <c r="G578" s="299" t="s">
        <v>179</v>
      </c>
      <c r="H578" s="299"/>
      <c r="I578" s="299"/>
      <c r="J578" s="299"/>
      <c r="K578" s="299"/>
      <c r="L578" s="299"/>
      <c r="M578" s="299"/>
      <c r="N578" s="299"/>
      <c r="O578" s="305"/>
      <c r="P578" s="31"/>
      <c r="Q578" s="32"/>
      <c r="R578" s="31"/>
      <c r="S578" s="31"/>
      <c r="T578" s="31"/>
      <c r="U578" s="31"/>
      <c r="V578" s="31"/>
      <c r="W578" s="31"/>
      <c r="X578" s="31"/>
      <c r="Y578" s="31"/>
      <c r="Z578" s="31"/>
      <c r="AA578" s="31"/>
      <c r="AB578" s="31"/>
      <c r="AC578" s="31"/>
      <c r="AD578" s="31"/>
      <c r="AE578" s="31"/>
      <c r="AF578" s="31"/>
      <c r="AG578" s="31"/>
      <c r="AH578" s="31"/>
      <c r="AI578" s="31"/>
      <c r="AJ578" s="31"/>
      <c r="AK578" s="31"/>
      <c r="AL578" s="31"/>
      <c r="AM578" s="31"/>
      <c r="AN578" s="31"/>
      <c r="AO578" s="31"/>
      <c r="AP578" s="31"/>
      <c r="AQ578" s="31"/>
      <c r="AR578" s="31"/>
      <c r="AS578" s="31"/>
      <c r="AT578" s="31"/>
      <c r="AU578" s="31"/>
      <c r="AV578" s="31"/>
    </row>
    <row r="579" spans="2:48" x14ac:dyDescent="0.2">
      <c r="B579" s="608"/>
      <c r="C579" s="299"/>
      <c r="D579" s="299"/>
      <c r="E579" s="299"/>
      <c r="F579" s="299"/>
      <c r="G579" s="299"/>
      <c r="H579" s="299"/>
      <c r="I579" s="299"/>
      <c r="J579" s="299"/>
      <c r="K579" s="299"/>
      <c r="L579" s="299"/>
      <c r="M579" s="299"/>
      <c r="N579" s="299"/>
      <c r="O579" s="305"/>
      <c r="P579" s="31"/>
      <c r="Q579" s="32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  <c r="AC579" s="31"/>
      <c r="AD579" s="31"/>
      <c r="AE579" s="31"/>
      <c r="AF579" s="31"/>
      <c r="AG579" s="31"/>
      <c r="AH579" s="31"/>
      <c r="AI579" s="31"/>
      <c r="AJ579" s="31"/>
      <c r="AK579" s="31"/>
      <c r="AL579" s="31"/>
      <c r="AM579" s="31"/>
      <c r="AN579" s="31"/>
      <c r="AO579" s="31"/>
      <c r="AP579" s="31"/>
      <c r="AQ579" s="31"/>
      <c r="AR579" s="31"/>
      <c r="AS579" s="31"/>
      <c r="AT579" s="31"/>
      <c r="AU579" s="31"/>
      <c r="AV579" s="31"/>
    </row>
    <row r="580" spans="2:48" x14ac:dyDescent="0.2">
      <c r="B580" s="608" t="s">
        <v>183</v>
      </c>
      <c r="C580" s="299"/>
      <c r="D580" s="299"/>
      <c r="E580" s="299"/>
      <c r="F580" s="299"/>
      <c r="G580" s="299" t="s">
        <v>184</v>
      </c>
      <c r="H580" s="299"/>
      <c r="I580" s="299"/>
      <c r="J580" s="299"/>
      <c r="K580" s="299"/>
      <c r="L580" s="299"/>
      <c r="M580" s="299"/>
      <c r="N580" s="299"/>
      <c r="O580" s="305"/>
      <c r="P580" s="31"/>
      <c r="Q580" s="32"/>
      <c r="R580" s="31"/>
      <c r="S580" s="31"/>
      <c r="T580" s="31"/>
      <c r="U580" s="31"/>
      <c r="V580" s="31"/>
      <c r="W580" s="31"/>
      <c r="X580" s="31"/>
      <c r="Y580" s="31"/>
      <c r="Z580" s="31"/>
      <c r="AA580" s="31"/>
      <c r="AB580" s="31"/>
      <c r="AC580" s="31"/>
      <c r="AD580" s="31"/>
      <c r="AE580" s="31"/>
      <c r="AF580" s="31"/>
      <c r="AG580" s="31"/>
      <c r="AH580" s="31"/>
      <c r="AI580" s="31"/>
      <c r="AJ580" s="31"/>
      <c r="AK580" s="31"/>
      <c r="AL580" s="31"/>
      <c r="AM580" s="31"/>
      <c r="AN580" s="31"/>
      <c r="AO580" s="31"/>
      <c r="AP580" s="31"/>
      <c r="AQ580" s="31"/>
      <c r="AR580" s="31"/>
      <c r="AS580" s="31"/>
      <c r="AT580" s="31"/>
      <c r="AU580" s="31"/>
      <c r="AV580" s="31"/>
    </row>
    <row r="581" spans="2:48" x14ac:dyDescent="0.2">
      <c r="B581" s="608" t="s">
        <v>185</v>
      </c>
      <c r="C581" s="299"/>
      <c r="D581" s="299"/>
      <c r="E581" s="299"/>
      <c r="F581" s="299"/>
      <c r="G581" s="299" t="s">
        <v>184</v>
      </c>
      <c r="H581" s="299"/>
      <c r="I581" s="299"/>
      <c r="J581" s="299"/>
      <c r="K581" s="299"/>
      <c r="L581" s="299"/>
      <c r="M581" s="299"/>
      <c r="N581" s="299"/>
      <c r="O581" s="305"/>
      <c r="P581" s="31"/>
      <c r="Q581" s="32"/>
      <c r="R581" s="31"/>
      <c r="S581" s="31"/>
      <c r="T581" s="31"/>
      <c r="U581" s="31"/>
      <c r="V581" s="31"/>
      <c r="W581" s="31"/>
      <c r="X581" s="31"/>
      <c r="Y581" s="31"/>
      <c r="Z581" s="31"/>
      <c r="AA581" s="31"/>
      <c r="AB581" s="31"/>
      <c r="AC581" s="31"/>
      <c r="AD581" s="31"/>
      <c r="AE581" s="31"/>
      <c r="AF581" s="31"/>
      <c r="AG581" s="31"/>
      <c r="AH581" s="31"/>
      <c r="AI581" s="31"/>
      <c r="AJ581" s="31"/>
      <c r="AK581" s="31"/>
      <c r="AL581" s="31"/>
      <c r="AM581" s="31"/>
      <c r="AN581" s="31"/>
      <c r="AO581" s="31"/>
      <c r="AP581" s="31"/>
      <c r="AQ581" s="31"/>
      <c r="AR581" s="31"/>
      <c r="AS581" s="31"/>
      <c r="AT581" s="31"/>
      <c r="AU581" s="31"/>
      <c r="AV581" s="31"/>
    </row>
    <row r="582" spans="2:48" x14ac:dyDescent="0.2">
      <c r="B582" s="608" t="s">
        <v>186</v>
      </c>
      <c r="C582" s="299"/>
      <c r="D582" s="299"/>
      <c r="E582" s="299"/>
      <c r="F582" s="299"/>
      <c r="G582" s="299" t="s">
        <v>184</v>
      </c>
      <c r="H582" s="299"/>
      <c r="I582" s="299"/>
      <c r="J582" s="299"/>
      <c r="K582" s="299"/>
      <c r="L582" s="299"/>
      <c r="M582" s="299"/>
      <c r="N582" s="299"/>
      <c r="O582" s="305"/>
      <c r="P582" s="31"/>
      <c r="Q582" s="32"/>
      <c r="R582" s="31"/>
      <c r="S582" s="31"/>
      <c r="T582" s="31"/>
      <c r="U582" s="31"/>
      <c r="V582" s="31"/>
      <c r="W582" s="31"/>
      <c r="X582" s="31"/>
      <c r="Y582" s="31"/>
      <c r="Z582" s="31"/>
      <c r="AA582" s="31"/>
      <c r="AB582" s="31"/>
      <c r="AC582" s="31"/>
      <c r="AD582" s="31"/>
      <c r="AE582" s="31"/>
      <c r="AF582" s="31"/>
      <c r="AG582" s="31"/>
      <c r="AH582" s="31"/>
      <c r="AI582" s="31"/>
      <c r="AJ582" s="31"/>
      <c r="AK582" s="31"/>
      <c r="AL582" s="31"/>
      <c r="AM582" s="31"/>
      <c r="AN582" s="31"/>
      <c r="AO582" s="31"/>
      <c r="AP582" s="31"/>
      <c r="AQ582" s="31"/>
      <c r="AR582" s="31"/>
      <c r="AS582" s="31"/>
      <c r="AT582" s="31"/>
      <c r="AU582" s="31"/>
      <c r="AV582" s="31"/>
    </row>
    <row r="583" spans="2:48" x14ac:dyDescent="0.2">
      <c r="B583" s="608" t="s">
        <v>187</v>
      </c>
      <c r="C583" s="299"/>
      <c r="D583" s="299"/>
      <c r="E583" s="299"/>
      <c r="F583" s="299"/>
      <c r="G583" s="299" t="s">
        <v>184</v>
      </c>
      <c r="H583" s="299"/>
      <c r="I583" s="299"/>
      <c r="J583" s="299"/>
      <c r="K583" s="299"/>
      <c r="L583" s="299"/>
      <c r="M583" s="299"/>
      <c r="N583" s="299"/>
      <c r="O583" s="305"/>
      <c r="P583" s="31"/>
      <c r="Q583" s="32"/>
      <c r="R583" s="31"/>
      <c r="S583" s="31"/>
      <c r="T583" s="31"/>
      <c r="U583" s="31"/>
      <c r="V583" s="31"/>
      <c r="W583" s="31"/>
      <c r="X583" s="31"/>
      <c r="Y583" s="31"/>
      <c r="Z583" s="31"/>
      <c r="AA583" s="31"/>
      <c r="AB583" s="31"/>
      <c r="AC583" s="31"/>
      <c r="AD583" s="31"/>
      <c r="AE583" s="31"/>
      <c r="AF583" s="31"/>
      <c r="AG583" s="31"/>
      <c r="AH583" s="31"/>
      <c r="AI583" s="31"/>
      <c r="AJ583" s="31"/>
      <c r="AK583" s="31"/>
      <c r="AL583" s="31"/>
      <c r="AM583" s="31"/>
      <c r="AN583" s="31"/>
      <c r="AO583" s="31"/>
      <c r="AP583" s="31"/>
      <c r="AQ583" s="31"/>
      <c r="AR583" s="31"/>
      <c r="AS583" s="31"/>
      <c r="AT583" s="31"/>
      <c r="AU583" s="31"/>
      <c r="AV583" s="31"/>
    </row>
    <row r="584" spans="2:48" ht="13.5" thickBot="1" x14ac:dyDescent="0.25">
      <c r="B584" s="608"/>
      <c r="C584" s="299"/>
      <c r="D584" s="299"/>
      <c r="E584" s="299"/>
      <c r="F584" s="299"/>
      <c r="G584" s="299"/>
      <c r="H584" s="299"/>
      <c r="I584" s="299"/>
      <c r="J584" s="299"/>
      <c r="K584" s="299"/>
      <c r="L584" s="299"/>
      <c r="M584" s="299"/>
      <c r="N584" s="299"/>
      <c r="O584" s="305"/>
      <c r="P584" s="31"/>
      <c r="Q584" s="32"/>
      <c r="R584" s="31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  <c r="AC584" s="31"/>
      <c r="AD584" s="31"/>
      <c r="AE584" s="31"/>
      <c r="AF584" s="31"/>
      <c r="AG584" s="31"/>
      <c r="AH584" s="31"/>
      <c r="AI584" s="31"/>
      <c r="AJ584" s="31"/>
      <c r="AK584" s="31"/>
      <c r="AL584" s="31"/>
      <c r="AM584" s="31"/>
      <c r="AN584" s="31"/>
      <c r="AO584" s="31"/>
      <c r="AP584" s="31"/>
      <c r="AQ584" s="31"/>
      <c r="AR584" s="31"/>
      <c r="AS584" s="31"/>
      <c r="AT584" s="31"/>
      <c r="AU584" s="31"/>
      <c r="AV584" s="31"/>
    </row>
    <row r="585" spans="2:48" ht="13.5" thickBot="1" x14ac:dyDescent="0.25">
      <c r="B585" s="714" t="s">
        <v>188</v>
      </c>
      <c r="C585" s="710"/>
      <c r="D585" s="710"/>
      <c r="E585" s="710"/>
      <c r="F585" s="710"/>
      <c r="G585" s="723" t="s">
        <v>170</v>
      </c>
      <c r="H585" s="300" t="s">
        <v>339</v>
      </c>
      <c r="I585" s="300"/>
      <c r="J585" s="299"/>
      <c r="K585" s="299"/>
      <c r="L585" s="299"/>
      <c r="M585" s="299"/>
      <c r="N585" s="299"/>
      <c r="O585" s="305"/>
      <c r="P585" s="31"/>
      <c r="Q585" s="32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1"/>
      <c r="AD585" s="31"/>
      <c r="AE585" s="31"/>
      <c r="AF585" s="31"/>
      <c r="AG585" s="31"/>
      <c r="AH585" s="31"/>
      <c r="AI585" s="31"/>
      <c r="AJ585" s="31"/>
      <c r="AK585" s="31"/>
      <c r="AL585" s="31"/>
      <c r="AM585" s="31"/>
      <c r="AN585" s="31"/>
      <c r="AO585" s="31"/>
      <c r="AP585" s="31"/>
      <c r="AQ585" s="31"/>
      <c r="AR585" s="31"/>
      <c r="AS585" s="31"/>
      <c r="AT585" s="31"/>
      <c r="AU585" s="31"/>
      <c r="AV585" s="31"/>
    </row>
    <row r="586" spans="2:48" x14ac:dyDescent="0.2">
      <c r="B586" s="608" t="s">
        <v>189</v>
      </c>
      <c r="C586" s="299"/>
      <c r="D586" s="299"/>
      <c r="E586" s="299"/>
      <c r="F586" s="299"/>
      <c r="G586" s="299" t="s">
        <v>170</v>
      </c>
      <c r="H586" s="299"/>
      <c r="I586" s="299"/>
      <c r="J586" s="299"/>
      <c r="K586" s="299"/>
      <c r="L586" s="299"/>
      <c r="M586" s="299"/>
      <c r="N586" s="299"/>
      <c r="O586" s="305"/>
      <c r="P586" s="31"/>
      <c r="Q586" s="32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1"/>
      <c r="AD586" s="31"/>
      <c r="AE586" s="31"/>
      <c r="AF586" s="31"/>
      <c r="AG586" s="31"/>
      <c r="AH586" s="31"/>
      <c r="AI586" s="31"/>
      <c r="AJ586" s="31"/>
      <c r="AK586" s="31"/>
      <c r="AL586" s="31"/>
      <c r="AM586" s="31"/>
      <c r="AN586" s="31"/>
      <c r="AO586" s="31"/>
      <c r="AP586" s="31"/>
      <c r="AQ586" s="31"/>
      <c r="AR586" s="31"/>
      <c r="AS586" s="31"/>
      <c r="AT586" s="31"/>
      <c r="AU586" s="31"/>
      <c r="AV586" s="31"/>
    </row>
    <row r="587" spans="2:48" x14ac:dyDescent="0.2">
      <c r="B587" s="608" t="s">
        <v>190</v>
      </c>
      <c r="C587" s="299"/>
      <c r="D587" s="299"/>
      <c r="E587" s="299"/>
      <c r="F587" s="299"/>
      <c r="G587" s="299" t="s">
        <v>170</v>
      </c>
      <c r="H587" s="299"/>
      <c r="I587" s="299"/>
      <c r="J587" s="299"/>
      <c r="K587" s="299"/>
      <c r="L587" s="299"/>
      <c r="M587" s="299"/>
      <c r="N587" s="299"/>
      <c r="O587" s="305"/>
      <c r="P587" s="31"/>
      <c r="Q587" s="32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1"/>
      <c r="AD587" s="31"/>
      <c r="AE587" s="31"/>
      <c r="AF587" s="31"/>
      <c r="AG587" s="31"/>
      <c r="AH587" s="31"/>
      <c r="AI587" s="31"/>
      <c r="AJ587" s="31"/>
      <c r="AK587" s="31"/>
      <c r="AL587" s="31"/>
      <c r="AM587" s="31"/>
      <c r="AN587" s="31"/>
      <c r="AO587" s="31"/>
      <c r="AP587" s="31"/>
      <c r="AQ587" s="31"/>
      <c r="AR587" s="31"/>
      <c r="AS587" s="31"/>
      <c r="AT587" s="31"/>
      <c r="AU587" s="31"/>
      <c r="AV587" s="31"/>
    </row>
    <row r="588" spans="2:48" x14ac:dyDescent="0.2">
      <c r="B588" s="715" t="s">
        <v>191</v>
      </c>
      <c r="C588" s="524"/>
      <c r="D588" s="524"/>
      <c r="E588" s="524"/>
      <c r="F588" s="524"/>
      <c r="G588" s="524" t="s">
        <v>170</v>
      </c>
      <c r="H588" s="299"/>
      <c r="I588" s="299"/>
      <c r="J588" s="299"/>
      <c r="K588" s="299"/>
      <c r="L588" s="299"/>
      <c r="M588" s="299"/>
      <c r="N588" s="299"/>
      <c r="O588" s="305"/>
      <c r="P588" s="31"/>
      <c r="Q588" s="32"/>
      <c r="R588" s="31"/>
      <c r="S588" s="31"/>
      <c r="T588" s="31"/>
      <c r="U588" s="31"/>
      <c r="V588" s="31"/>
      <c r="W588" s="31"/>
      <c r="X588" s="31"/>
      <c r="Y588" s="31"/>
      <c r="Z588" s="31"/>
      <c r="AA588" s="31"/>
      <c r="AB588" s="31"/>
      <c r="AC588" s="31"/>
      <c r="AD588" s="31"/>
      <c r="AE588" s="31"/>
      <c r="AF588" s="31"/>
      <c r="AG588" s="31"/>
      <c r="AH588" s="31"/>
      <c r="AI588" s="31"/>
      <c r="AJ588" s="31"/>
      <c r="AK588" s="31"/>
      <c r="AL588" s="31"/>
      <c r="AM588" s="31"/>
      <c r="AN588" s="31"/>
      <c r="AO588" s="31"/>
      <c r="AP588" s="31"/>
      <c r="AQ588" s="31"/>
      <c r="AR588" s="31"/>
      <c r="AS588" s="31"/>
      <c r="AT588" s="31"/>
      <c r="AU588" s="31"/>
      <c r="AV588" s="31"/>
    </row>
    <row r="589" spans="2:48" x14ac:dyDescent="0.2">
      <c r="B589" s="608"/>
      <c r="C589" s="299"/>
      <c r="D589" s="299"/>
      <c r="E589" s="299"/>
      <c r="F589" s="299"/>
      <c r="G589" s="299"/>
      <c r="H589" s="299"/>
      <c r="I589" s="299"/>
      <c r="J589" s="299"/>
      <c r="K589" s="299"/>
      <c r="L589" s="299"/>
      <c r="M589" s="299"/>
      <c r="N589" s="299"/>
      <c r="O589" s="305"/>
      <c r="P589" s="31"/>
      <c r="Q589" s="32"/>
      <c r="R589" s="31"/>
      <c r="S589" s="31"/>
      <c r="T589" s="31"/>
      <c r="U589" s="31"/>
      <c r="V589" s="31"/>
      <c r="W589" s="31"/>
      <c r="X589" s="31"/>
      <c r="Y589" s="31"/>
      <c r="Z589" s="31"/>
      <c r="AA589" s="31"/>
      <c r="AB589" s="31"/>
      <c r="AC589" s="31"/>
      <c r="AD589" s="31"/>
      <c r="AE589" s="31"/>
      <c r="AF589" s="31"/>
      <c r="AG589" s="31"/>
      <c r="AH589" s="31"/>
      <c r="AI589" s="31"/>
      <c r="AJ589" s="31"/>
      <c r="AK589" s="31"/>
      <c r="AL589" s="31"/>
      <c r="AM589" s="31"/>
      <c r="AN589" s="31"/>
      <c r="AO589" s="31"/>
      <c r="AP589" s="31"/>
      <c r="AQ589" s="31"/>
      <c r="AR589" s="31"/>
      <c r="AS589" s="31"/>
      <c r="AT589" s="31"/>
      <c r="AU589" s="31"/>
      <c r="AV589" s="31"/>
    </row>
    <row r="590" spans="2:48" x14ac:dyDescent="0.2">
      <c r="B590" s="608" t="s">
        <v>192</v>
      </c>
      <c r="C590" s="299"/>
      <c r="D590" s="299"/>
      <c r="E590" s="299"/>
      <c r="F590" s="299"/>
      <c r="G590" s="299" t="s">
        <v>193</v>
      </c>
      <c r="H590" s="299"/>
      <c r="I590" s="299"/>
      <c r="J590" s="299"/>
      <c r="K590" s="299"/>
      <c r="L590" s="299"/>
      <c r="M590" s="299"/>
      <c r="N590" s="299"/>
      <c r="O590" s="305"/>
      <c r="P590" s="31"/>
      <c r="Q590" s="32"/>
      <c r="R590" s="31"/>
      <c r="S590" s="31"/>
      <c r="T590" s="31"/>
      <c r="U590" s="31"/>
      <c r="V590" s="31"/>
      <c r="W590" s="31"/>
      <c r="X590" s="31"/>
      <c r="Y590" s="31"/>
      <c r="Z590" s="31"/>
      <c r="AA590" s="31"/>
      <c r="AB590" s="31"/>
      <c r="AC590" s="31"/>
      <c r="AD590" s="31"/>
      <c r="AE590" s="31"/>
      <c r="AF590" s="31"/>
      <c r="AG590" s="31"/>
      <c r="AH590" s="31"/>
      <c r="AI590" s="31"/>
      <c r="AJ590" s="31"/>
      <c r="AK590" s="31"/>
      <c r="AL590" s="31"/>
      <c r="AM590" s="31"/>
      <c r="AN590" s="31"/>
      <c r="AO590" s="31"/>
      <c r="AP590" s="31"/>
      <c r="AQ590" s="31"/>
      <c r="AR590" s="31"/>
      <c r="AS590" s="31"/>
      <c r="AT590" s="31"/>
      <c r="AU590" s="31"/>
      <c r="AV590" s="31"/>
    </row>
    <row r="591" spans="2:48" x14ac:dyDescent="0.2">
      <c r="B591" s="608" t="s">
        <v>194</v>
      </c>
      <c r="C591" s="299"/>
      <c r="D591" s="299"/>
      <c r="E591" s="299"/>
      <c r="F591" s="299"/>
      <c r="G591" s="299" t="s">
        <v>193</v>
      </c>
      <c r="H591" s="299"/>
      <c r="I591" s="299"/>
      <c r="J591" s="299"/>
      <c r="K591" s="299"/>
      <c r="L591" s="299"/>
      <c r="M591" s="299"/>
      <c r="N591" s="299"/>
      <c r="O591" s="305"/>
      <c r="P591" s="31"/>
      <c r="Q591" s="32"/>
      <c r="R591" s="31"/>
      <c r="S591" s="31"/>
      <c r="T591" s="31"/>
      <c r="U591" s="31"/>
      <c r="V591" s="31"/>
      <c r="W591" s="31"/>
      <c r="X591" s="31"/>
      <c r="Y591" s="31"/>
      <c r="Z591" s="31"/>
      <c r="AA591" s="31"/>
      <c r="AB591" s="31"/>
      <c r="AC591" s="31"/>
      <c r="AD591" s="31"/>
      <c r="AE591" s="31"/>
      <c r="AF591" s="31"/>
      <c r="AG591" s="31"/>
      <c r="AH591" s="31"/>
      <c r="AI591" s="31"/>
      <c r="AJ591" s="31"/>
      <c r="AK591" s="31"/>
      <c r="AL591" s="31"/>
      <c r="AM591" s="31"/>
      <c r="AN591" s="31"/>
      <c r="AO591" s="31"/>
      <c r="AP591" s="31"/>
      <c r="AQ591" s="31"/>
      <c r="AR591" s="31"/>
      <c r="AS591" s="31"/>
      <c r="AT591" s="31"/>
      <c r="AU591" s="31"/>
      <c r="AV591" s="31"/>
    </row>
    <row r="592" spans="2:48" x14ac:dyDescent="0.2">
      <c r="B592" s="608" t="s">
        <v>195</v>
      </c>
      <c r="C592" s="299"/>
      <c r="D592" s="299"/>
      <c r="E592" s="299"/>
      <c r="F592" s="299"/>
      <c r="G592" s="299" t="s">
        <v>193</v>
      </c>
      <c r="H592" s="299"/>
      <c r="I592" s="299"/>
      <c r="J592" s="299"/>
      <c r="K592" s="299"/>
      <c r="L592" s="299"/>
      <c r="M592" s="299"/>
      <c r="N592" s="299"/>
      <c r="O592" s="305"/>
      <c r="P592" s="31"/>
      <c r="Q592" s="32"/>
      <c r="R592" s="31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  <c r="AC592" s="31"/>
      <c r="AD592" s="31"/>
      <c r="AE592" s="31"/>
      <c r="AF592" s="31"/>
      <c r="AG592" s="31"/>
      <c r="AH592" s="31"/>
      <c r="AI592" s="31"/>
      <c r="AJ592" s="31"/>
      <c r="AK592" s="31"/>
      <c r="AL592" s="31"/>
      <c r="AM592" s="31"/>
      <c r="AN592" s="31"/>
      <c r="AO592" s="31"/>
      <c r="AP592" s="31"/>
      <c r="AQ592" s="31"/>
      <c r="AR592" s="31"/>
      <c r="AS592" s="31"/>
      <c r="AT592" s="31"/>
      <c r="AU592" s="31"/>
      <c r="AV592" s="31"/>
    </row>
    <row r="593" spans="2:48" x14ac:dyDescent="0.2">
      <c r="B593" s="608" t="s">
        <v>196</v>
      </c>
      <c r="C593" s="299"/>
      <c r="D593" s="299"/>
      <c r="E593" s="299"/>
      <c r="F593" s="299"/>
      <c r="G593" s="299" t="s">
        <v>193</v>
      </c>
      <c r="H593" s="299"/>
      <c r="I593" s="299"/>
      <c r="J593" s="299"/>
      <c r="K593" s="299"/>
      <c r="L593" s="299"/>
      <c r="M593" s="299"/>
      <c r="N593" s="299"/>
      <c r="O593" s="305"/>
      <c r="P593" s="31"/>
      <c r="Q593" s="32"/>
      <c r="R593" s="31"/>
      <c r="S593" s="31"/>
      <c r="T593" s="31"/>
      <c r="U593" s="31"/>
      <c r="V593" s="31"/>
      <c r="W593" s="31"/>
      <c r="X593" s="31"/>
      <c r="Y593" s="31"/>
      <c r="Z593" s="31"/>
      <c r="AA593" s="31"/>
      <c r="AB593" s="31"/>
      <c r="AC593" s="31"/>
      <c r="AD593" s="31"/>
      <c r="AE593" s="31"/>
      <c r="AF593" s="31"/>
      <c r="AG593" s="31"/>
      <c r="AH593" s="31"/>
      <c r="AI593" s="31"/>
      <c r="AJ593" s="31"/>
      <c r="AK593" s="31"/>
      <c r="AL593" s="31"/>
      <c r="AM593" s="31"/>
      <c r="AN593" s="31"/>
      <c r="AO593" s="31"/>
      <c r="AP593" s="31"/>
      <c r="AQ593" s="31"/>
      <c r="AR593" s="31"/>
      <c r="AS593" s="31"/>
      <c r="AT593" s="31"/>
      <c r="AU593" s="31"/>
      <c r="AV593" s="31"/>
    </row>
    <row r="594" spans="2:48" x14ac:dyDescent="0.2">
      <c r="B594" s="608"/>
      <c r="C594" s="299"/>
      <c r="D594" s="299"/>
      <c r="E594" s="299"/>
      <c r="F594" s="299"/>
      <c r="G594" s="299"/>
      <c r="H594" s="299"/>
      <c r="I594" s="299"/>
      <c r="J594" s="299"/>
      <c r="K594" s="299"/>
      <c r="L594" s="299"/>
      <c r="M594" s="299"/>
      <c r="N594" s="299"/>
      <c r="O594" s="305"/>
      <c r="P594" s="31"/>
      <c r="Q594" s="32"/>
      <c r="R594" s="31"/>
      <c r="S594" s="31"/>
      <c r="T594" s="31"/>
      <c r="U594" s="31"/>
      <c r="V594" s="31"/>
      <c r="W594" s="31"/>
      <c r="X594" s="31"/>
      <c r="Y594" s="31"/>
      <c r="Z594" s="31"/>
      <c r="AA594" s="31"/>
      <c r="AB594" s="31"/>
      <c r="AC594" s="31"/>
      <c r="AD594" s="31"/>
      <c r="AE594" s="31"/>
      <c r="AF594" s="31"/>
      <c r="AG594" s="31"/>
      <c r="AH594" s="31"/>
      <c r="AI594" s="31"/>
      <c r="AJ594" s="31"/>
      <c r="AK594" s="31"/>
      <c r="AL594" s="31"/>
      <c r="AM594" s="31"/>
      <c r="AN594" s="31"/>
      <c r="AO594" s="31"/>
      <c r="AP594" s="31"/>
      <c r="AQ594" s="31"/>
      <c r="AR594" s="31"/>
      <c r="AS594" s="31"/>
      <c r="AT594" s="31"/>
      <c r="AU594" s="31"/>
      <c r="AV594" s="31"/>
    </row>
    <row r="595" spans="2:48" x14ac:dyDescent="0.2">
      <c r="B595" s="608" t="s">
        <v>197</v>
      </c>
      <c r="C595" s="299"/>
      <c r="D595" s="299"/>
      <c r="E595" s="299"/>
      <c r="F595" s="299"/>
      <c r="G595" s="299" t="s">
        <v>198</v>
      </c>
      <c r="H595" s="299"/>
      <c r="I595" s="299"/>
      <c r="J595" s="299"/>
      <c r="K595" s="299"/>
      <c r="L595" s="299"/>
      <c r="M595" s="299"/>
      <c r="N595" s="299"/>
      <c r="O595" s="305"/>
      <c r="P595" s="31"/>
      <c r="Q595" s="32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1"/>
      <c r="AD595" s="31"/>
      <c r="AE595" s="31"/>
      <c r="AF595" s="31"/>
      <c r="AG595" s="31"/>
      <c r="AH595" s="31"/>
      <c r="AI595" s="31"/>
      <c r="AJ595" s="31"/>
      <c r="AK595" s="31"/>
      <c r="AL595" s="31"/>
      <c r="AM595" s="31"/>
      <c r="AN595" s="31"/>
      <c r="AO595" s="31"/>
      <c r="AP595" s="31"/>
      <c r="AQ595" s="31"/>
      <c r="AR595" s="31"/>
      <c r="AS595" s="31"/>
      <c r="AT595" s="31"/>
      <c r="AU595" s="31"/>
      <c r="AV595" s="31"/>
    </row>
    <row r="596" spans="2:48" x14ac:dyDescent="0.2">
      <c r="B596" s="608" t="s">
        <v>199</v>
      </c>
      <c r="C596" s="299"/>
      <c r="D596" s="299"/>
      <c r="E596" s="299"/>
      <c r="F596" s="299"/>
      <c r="G596" s="299" t="s">
        <v>198</v>
      </c>
      <c r="H596" s="299"/>
      <c r="I596" s="299"/>
      <c r="J596" s="299"/>
      <c r="K596" s="299"/>
      <c r="L596" s="299"/>
      <c r="M596" s="299"/>
      <c r="N596" s="299"/>
      <c r="O596" s="305"/>
      <c r="P596" s="31"/>
      <c r="Q596" s="32"/>
      <c r="R596" s="31"/>
      <c r="S596" s="31"/>
      <c r="T596" s="31"/>
      <c r="U596" s="31"/>
      <c r="V596" s="31"/>
      <c r="W596" s="31"/>
      <c r="X596" s="31"/>
      <c r="Y596" s="31"/>
      <c r="Z596" s="31"/>
      <c r="AA596" s="31"/>
      <c r="AB596" s="31"/>
      <c r="AC596" s="31"/>
      <c r="AD596" s="31"/>
      <c r="AE596" s="31"/>
      <c r="AF596" s="31"/>
      <c r="AG596" s="31"/>
      <c r="AH596" s="31"/>
      <c r="AI596" s="31"/>
      <c r="AJ596" s="31"/>
      <c r="AK596" s="31"/>
      <c r="AL596" s="31"/>
      <c r="AM596" s="31"/>
      <c r="AN596" s="31"/>
      <c r="AO596" s="31"/>
      <c r="AP596" s="31"/>
      <c r="AQ596" s="31"/>
      <c r="AR596" s="31"/>
      <c r="AS596" s="31"/>
      <c r="AT596" s="31"/>
      <c r="AU596" s="31"/>
      <c r="AV596" s="31"/>
    </row>
    <row r="597" spans="2:48" x14ac:dyDescent="0.2">
      <c r="B597" s="608" t="s">
        <v>200</v>
      </c>
      <c r="C597" s="299"/>
      <c r="D597" s="299"/>
      <c r="E597" s="299"/>
      <c r="F597" s="299"/>
      <c r="G597" s="299" t="s">
        <v>198</v>
      </c>
      <c r="H597" s="299"/>
      <c r="I597" s="299"/>
      <c r="J597" s="299"/>
      <c r="K597" s="299"/>
      <c r="L597" s="299"/>
      <c r="M597" s="299"/>
      <c r="N597" s="299"/>
      <c r="O597" s="305"/>
      <c r="P597" s="31"/>
      <c r="Q597" s="32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1"/>
      <c r="AD597" s="31"/>
      <c r="AE597" s="31"/>
      <c r="AF597" s="31"/>
      <c r="AG597" s="31"/>
      <c r="AH597" s="31"/>
      <c r="AI597" s="31"/>
      <c r="AJ597" s="31"/>
      <c r="AK597" s="31"/>
      <c r="AL597" s="31"/>
      <c r="AM597" s="31"/>
      <c r="AN597" s="31"/>
      <c r="AO597" s="31"/>
      <c r="AP597" s="31"/>
      <c r="AQ597" s="31"/>
      <c r="AR597" s="31"/>
      <c r="AS597" s="31"/>
      <c r="AT597" s="31"/>
      <c r="AU597" s="31"/>
      <c r="AV597" s="31"/>
    </row>
    <row r="598" spans="2:48" x14ac:dyDescent="0.2">
      <c r="B598" s="608" t="s">
        <v>201</v>
      </c>
      <c r="C598" s="299"/>
      <c r="D598" s="299"/>
      <c r="E598" s="299"/>
      <c r="F598" s="299"/>
      <c r="G598" s="299" t="s">
        <v>198</v>
      </c>
      <c r="H598" s="299"/>
      <c r="I598" s="299"/>
      <c r="J598" s="299"/>
      <c r="K598" s="299"/>
      <c r="L598" s="299"/>
      <c r="M598" s="299"/>
      <c r="N598" s="299"/>
      <c r="O598" s="305"/>
      <c r="P598" s="31"/>
      <c r="Q598" s="32"/>
      <c r="R598" s="31"/>
      <c r="S598" s="31"/>
      <c r="T598" s="31"/>
      <c r="U598" s="31"/>
      <c r="V598" s="31"/>
      <c r="W598" s="31"/>
      <c r="X598" s="31"/>
      <c r="Y598" s="31"/>
      <c r="Z598" s="31"/>
      <c r="AA598" s="31"/>
      <c r="AB598" s="31"/>
      <c r="AC598" s="31"/>
      <c r="AD598" s="31"/>
      <c r="AE598" s="31"/>
      <c r="AF598" s="31"/>
      <c r="AG598" s="31"/>
      <c r="AH598" s="31"/>
      <c r="AI598" s="31"/>
      <c r="AJ598" s="31"/>
      <c r="AK598" s="31"/>
      <c r="AL598" s="31"/>
      <c r="AM598" s="31"/>
      <c r="AN598" s="31"/>
      <c r="AO598" s="31"/>
      <c r="AP598" s="31"/>
      <c r="AQ598" s="31"/>
      <c r="AR598" s="31"/>
      <c r="AS598" s="31"/>
      <c r="AT598" s="31"/>
      <c r="AU598" s="31"/>
      <c r="AV598" s="31"/>
    </row>
    <row r="599" spans="2:48" x14ac:dyDescent="0.2">
      <c r="B599" s="608"/>
      <c r="C599" s="299"/>
      <c r="D599" s="299"/>
      <c r="E599" s="299"/>
      <c r="F599" s="299"/>
      <c r="G599" s="299"/>
      <c r="H599" s="299"/>
      <c r="I599" s="299"/>
      <c r="J599" s="299"/>
      <c r="K599" s="299"/>
      <c r="L599" s="299"/>
      <c r="M599" s="299"/>
      <c r="N599" s="299"/>
      <c r="O599" s="305"/>
      <c r="P599" s="31"/>
      <c r="Q599" s="32"/>
      <c r="R599" s="31"/>
      <c r="S599" s="31"/>
      <c r="T599" s="31"/>
      <c r="U599" s="31"/>
      <c r="V599" s="31"/>
      <c r="W599" s="31"/>
      <c r="X599" s="31"/>
      <c r="Y599" s="31"/>
      <c r="Z599" s="31"/>
      <c r="AA599" s="31"/>
      <c r="AB599" s="31"/>
      <c r="AC599" s="31"/>
      <c r="AD599" s="31"/>
      <c r="AE599" s="31"/>
      <c r="AF599" s="31"/>
      <c r="AG599" s="31"/>
      <c r="AH599" s="31"/>
      <c r="AI599" s="31"/>
      <c r="AJ599" s="31"/>
      <c r="AK599" s="31"/>
      <c r="AL599" s="31"/>
      <c r="AM599" s="31"/>
      <c r="AN599" s="31"/>
      <c r="AO599" s="31"/>
      <c r="AP599" s="31"/>
      <c r="AQ599" s="31"/>
      <c r="AR599" s="31"/>
      <c r="AS599" s="31"/>
      <c r="AT599" s="31"/>
      <c r="AU599" s="31"/>
      <c r="AV599" s="31"/>
    </row>
    <row r="600" spans="2:48" x14ac:dyDescent="0.2">
      <c r="B600" s="608" t="s">
        <v>202</v>
      </c>
      <c r="C600" s="299"/>
      <c r="D600" s="299"/>
      <c r="E600" s="299"/>
      <c r="F600" s="299"/>
      <c r="G600" s="299" t="s">
        <v>203</v>
      </c>
      <c r="H600" s="299"/>
      <c r="I600" s="299"/>
      <c r="J600" s="299"/>
      <c r="K600" s="299"/>
      <c r="L600" s="299"/>
      <c r="M600" s="299"/>
      <c r="N600" s="299"/>
      <c r="O600" s="305"/>
      <c r="P600" s="31"/>
      <c r="Q600" s="32"/>
      <c r="R600" s="31"/>
      <c r="S600" s="31"/>
      <c r="T600" s="31"/>
      <c r="U600" s="31"/>
      <c r="V600" s="31"/>
      <c r="W600" s="31"/>
      <c r="X600" s="31"/>
      <c r="Y600" s="31"/>
      <c r="Z600" s="31"/>
      <c r="AA600" s="31"/>
      <c r="AB600" s="31"/>
      <c r="AC600" s="31"/>
      <c r="AD600" s="31"/>
      <c r="AE600" s="31"/>
      <c r="AF600" s="31"/>
      <c r="AG600" s="31"/>
      <c r="AH600" s="31"/>
      <c r="AI600" s="31"/>
      <c r="AJ600" s="31"/>
      <c r="AK600" s="31"/>
      <c r="AL600" s="31"/>
      <c r="AM600" s="31"/>
      <c r="AN600" s="31"/>
      <c r="AO600" s="31"/>
      <c r="AP600" s="31"/>
      <c r="AQ600" s="31"/>
      <c r="AR600" s="31"/>
      <c r="AS600" s="31"/>
      <c r="AT600" s="31"/>
      <c r="AU600" s="31"/>
      <c r="AV600" s="31"/>
    </row>
    <row r="601" spans="2:48" x14ac:dyDescent="0.2">
      <c r="B601" s="608" t="s">
        <v>204</v>
      </c>
      <c r="C601" s="299"/>
      <c r="D601" s="299"/>
      <c r="E601" s="299"/>
      <c r="F601" s="299"/>
      <c r="G601" s="299" t="s">
        <v>203</v>
      </c>
      <c r="H601" s="299"/>
      <c r="I601" s="299"/>
      <c r="J601" s="299"/>
      <c r="K601" s="299"/>
      <c r="L601" s="299"/>
      <c r="M601" s="299"/>
      <c r="N601" s="299"/>
      <c r="O601" s="305"/>
      <c r="P601" s="31"/>
      <c r="Q601" s="32"/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1"/>
      <c r="AC601" s="31"/>
      <c r="AD601" s="31"/>
      <c r="AE601" s="31"/>
      <c r="AF601" s="31"/>
      <c r="AG601" s="31"/>
      <c r="AH601" s="31"/>
      <c r="AI601" s="31"/>
      <c r="AJ601" s="31"/>
      <c r="AK601" s="31"/>
      <c r="AL601" s="31"/>
      <c r="AM601" s="31"/>
      <c r="AN601" s="31"/>
      <c r="AO601" s="31"/>
      <c r="AP601" s="31"/>
      <c r="AQ601" s="31"/>
      <c r="AR601" s="31"/>
      <c r="AS601" s="31"/>
      <c r="AT601" s="31"/>
      <c r="AU601" s="31"/>
      <c r="AV601" s="31"/>
    </row>
    <row r="602" spans="2:48" x14ac:dyDescent="0.2">
      <c r="B602" s="608" t="s">
        <v>205</v>
      </c>
      <c r="C602" s="299"/>
      <c r="D602" s="299"/>
      <c r="E602" s="299"/>
      <c r="F602" s="299"/>
      <c r="G602" s="299" t="s">
        <v>203</v>
      </c>
      <c r="H602" s="299"/>
      <c r="I602" s="299"/>
      <c r="J602" s="299"/>
      <c r="K602" s="299"/>
      <c r="L602" s="299"/>
      <c r="M602" s="299"/>
      <c r="N602" s="299"/>
      <c r="O602" s="305"/>
      <c r="P602" s="31"/>
      <c r="Q602" s="32"/>
      <c r="R602" s="31"/>
      <c r="S602" s="31"/>
      <c r="T602" s="31"/>
      <c r="U602" s="31"/>
      <c r="V602" s="31"/>
      <c r="W602" s="31"/>
      <c r="X602" s="31"/>
      <c r="Y602" s="31"/>
      <c r="Z602" s="31"/>
      <c r="AA602" s="31"/>
      <c r="AB602" s="31"/>
      <c r="AC602" s="31"/>
      <c r="AD602" s="31"/>
      <c r="AE602" s="31"/>
      <c r="AF602" s="31"/>
      <c r="AG602" s="31"/>
      <c r="AH602" s="31"/>
      <c r="AI602" s="31"/>
      <c r="AJ602" s="31"/>
      <c r="AK602" s="31"/>
      <c r="AL602" s="31"/>
      <c r="AM602" s="31"/>
      <c r="AN602" s="31"/>
      <c r="AO602" s="31"/>
      <c r="AP602" s="31"/>
      <c r="AQ602" s="31"/>
      <c r="AR602" s="31"/>
      <c r="AS602" s="31"/>
      <c r="AT602" s="31"/>
      <c r="AU602" s="31"/>
      <c r="AV602" s="31"/>
    </row>
    <row r="603" spans="2:48" x14ac:dyDescent="0.2">
      <c r="B603" s="608" t="s">
        <v>206</v>
      </c>
      <c r="C603" s="299"/>
      <c r="D603" s="299"/>
      <c r="E603" s="299"/>
      <c r="F603" s="299"/>
      <c r="G603" s="299" t="s">
        <v>203</v>
      </c>
      <c r="H603" s="299"/>
      <c r="I603" s="299"/>
      <c r="J603" s="299"/>
      <c r="K603" s="299"/>
      <c r="L603" s="299"/>
      <c r="M603" s="299"/>
      <c r="N603" s="299"/>
      <c r="O603" s="305"/>
      <c r="P603" s="31"/>
      <c r="Q603" s="32"/>
      <c r="R603" s="31"/>
      <c r="S603" s="31"/>
      <c r="T603" s="31"/>
      <c r="U603" s="31"/>
      <c r="V603" s="31"/>
      <c r="W603" s="31"/>
      <c r="X603" s="31"/>
      <c r="Y603" s="31"/>
      <c r="Z603" s="31"/>
      <c r="AA603" s="31"/>
      <c r="AB603" s="31"/>
      <c r="AC603" s="31"/>
      <c r="AD603" s="31"/>
      <c r="AE603" s="31"/>
      <c r="AF603" s="31"/>
      <c r="AG603" s="31"/>
      <c r="AH603" s="31"/>
      <c r="AI603" s="31"/>
      <c r="AJ603" s="31"/>
      <c r="AK603" s="31"/>
      <c r="AL603" s="31"/>
      <c r="AM603" s="31"/>
      <c r="AN603" s="31"/>
      <c r="AO603" s="31"/>
      <c r="AP603" s="31"/>
      <c r="AQ603" s="31"/>
      <c r="AR603" s="31"/>
      <c r="AS603" s="31"/>
      <c r="AT603" s="31"/>
      <c r="AU603" s="31"/>
      <c r="AV603" s="31"/>
    </row>
    <row r="604" spans="2:48" x14ac:dyDescent="0.2">
      <c r="B604" s="608"/>
      <c r="C604" s="299"/>
      <c r="D604" s="299"/>
      <c r="E604" s="299"/>
      <c r="F604" s="299"/>
      <c r="G604" s="299"/>
      <c r="H604" s="299"/>
      <c r="I604" s="299"/>
      <c r="J604" s="299"/>
      <c r="K604" s="299"/>
      <c r="L604" s="299"/>
      <c r="M604" s="299"/>
      <c r="N604" s="299"/>
      <c r="O604" s="305"/>
      <c r="P604" s="31"/>
      <c r="Q604" s="32"/>
      <c r="R604" s="31"/>
      <c r="S604" s="31"/>
      <c r="T604" s="31"/>
      <c r="U604" s="31"/>
      <c r="V604" s="31"/>
      <c r="W604" s="31"/>
      <c r="X604" s="31"/>
      <c r="Y604" s="31"/>
      <c r="Z604" s="31"/>
      <c r="AA604" s="31"/>
      <c r="AB604" s="31"/>
      <c r="AC604" s="31"/>
      <c r="AD604" s="31"/>
      <c r="AE604" s="31"/>
      <c r="AF604" s="31"/>
      <c r="AG604" s="31"/>
      <c r="AH604" s="31"/>
      <c r="AI604" s="31"/>
      <c r="AJ604" s="31"/>
      <c r="AK604" s="31"/>
      <c r="AL604" s="31"/>
      <c r="AM604" s="31"/>
      <c r="AN604" s="31"/>
      <c r="AO604" s="31"/>
      <c r="AP604" s="31"/>
      <c r="AQ604" s="31"/>
      <c r="AR604" s="31"/>
      <c r="AS604" s="31"/>
      <c r="AT604" s="31"/>
      <c r="AU604" s="31"/>
      <c r="AV604" s="31"/>
    </row>
    <row r="605" spans="2:48" ht="13.5" thickBot="1" x14ac:dyDescent="0.25">
      <c r="B605" s="229"/>
      <c r="C605" s="59"/>
      <c r="D605" s="59"/>
      <c r="E605" s="59"/>
      <c r="F605" s="59"/>
      <c r="G605" s="59"/>
      <c r="H605" s="59"/>
      <c r="I605" s="59"/>
      <c r="J605" s="59"/>
      <c r="K605" s="59"/>
      <c r="L605" s="59"/>
      <c r="M605" s="59"/>
      <c r="N605" s="59"/>
      <c r="O605" s="62"/>
      <c r="P605" s="31"/>
      <c r="Q605" s="32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1"/>
      <c r="AD605" s="31"/>
      <c r="AE605" s="31"/>
      <c r="AF605" s="31"/>
      <c r="AG605" s="31"/>
      <c r="AH605" s="31"/>
      <c r="AI605" s="31"/>
      <c r="AJ605" s="31"/>
      <c r="AK605" s="31"/>
      <c r="AL605" s="31"/>
      <c r="AM605" s="31"/>
      <c r="AN605" s="31"/>
      <c r="AO605" s="31"/>
      <c r="AP605" s="31"/>
      <c r="AQ605" s="31"/>
      <c r="AR605" s="31"/>
      <c r="AS605" s="31"/>
      <c r="AT605" s="31"/>
      <c r="AU605" s="31"/>
      <c r="AV605" s="31"/>
    </row>
    <row r="606" spans="2:48" x14ac:dyDescent="0.2"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2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1"/>
      <c r="AD606" s="31"/>
      <c r="AE606" s="31"/>
      <c r="AF606" s="31"/>
      <c r="AG606" s="31"/>
      <c r="AH606" s="31"/>
      <c r="AI606" s="31"/>
      <c r="AJ606" s="31"/>
      <c r="AK606" s="31"/>
      <c r="AL606" s="31"/>
      <c r="AM606" s="31"/>
      <c r="AN606" s="31"/>
      <c r="AO606" s="31"/>
      <c r="AP606" s="31"/>
      <c r="AQ606" s="31"/>
      <c r="AR606" s="31"/>
      <c r="AS606" s="31"/>
      <c r="AT606" s="31"/>
      <c r="AU606" s="31"/>
      <c r="AV606" s="31"/>
    </row>
  </sheetData>
  <sheetProtection selectLockedCells="1"/>
  <mergeCells count="3">
    <mergeCell ref="D88:D89"/>
    <mergeCell ref="G88:G89"/>
    <mergeCell ref="H88:H89"/>
  </mergeCells>
  <phoneticPr fontId="2" type="noConversion"/>
  <pageMargins left="0.75" right="0.75" top="1" bottom="1" header="0.5" footer="0.5"/>
  <pageSetup scale="70" orientation="portrait" r:id="rId1"/>
  <headerFooter alignWithMargins="0"/>
  <rowBreaks count="3" manualBreakCount="3">
    <brk id="100" max="30" man="1"/>
    <brk id="337" max="9" man="1"/>
    <brk id="469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56"/>
  <sheetViews>
    <sheetView workbookViewId="0">
      <selection activeCell="D1" sqref="D1"/>
    </sheetView>
  </sheetViews>
  <sheetFormatPr defaultRowHeight="12.75" x14ac:dyDescent="0.2"/>
  <cols>
    <col min="1" max="1" width="28.140625" style="28" customWidth="1"/>
    <col min="3" max="3" width="9.140625" customWidth="1"/>
    <col min="4" max="4" width="10.7109375" style="762" customWidth="1"/>
    <col min="5" max="7" width="9.140625" style="737" customWidth="1"/>
    <col min="8" max="8" width="11" style="737" customWidth="1"/>
    <col min="9" max="11" width="9.140625" style="737" customWidth="1"/>
    <col min="12" max="15" width="9.140625" style="750" customWidth="1"/>
    <col min="16" max="16" width="9.140625" style="749" customWidth="1"/>
    <col min="17" max="17" width="12" style="737" customWidth="1"/>
    <col min="18" max="18" width="10.85546875" style="737" customWidth="1"/>
    <col min="19" max="19" width="10.28515625" style="737" customWidth="1"/>
    <col min="20" max="20" width="10.140625" style="737" customWidth="1"/>
    <col min="21" max="21" width="9.140625" style="737" customWidth="1"/>
  </cols>
  <sheetData>
    <row r="1" spans="1:21" ht="13.5" thickBot="1" x14ac:dyDescent="0.25">
      <c r="A1" s="738" t="s">
        <v>315</v>
      </c>
      <c r="B1" s="2"/>
    </row>
    <row r="2" spans="1:21" x14ac:dyDescent="0.2">
      <c r="A2" s="763"/>
      <c r="B2" s="764"/>
      <c r="C2" s="765"/>
      <c r="D2" s="766"/>
      <c r="E2" s="767"/>
      <c r="F2" s="767"/>
      <c r="G2" s="767"/>
      <c r="H2" s="767"/>
      <c r="I2" s="767"/>
      <c r="J2" s="767"/>
      <c r="K2" s="767"/>
      <c r="L2" s="768"/>
      <c r="M2" s="768"/>
      <c r="N2" s="768"/>
      <c r="O2" s="768"/>
      <c r="P2" s="769"/>
      <c r="Q2" s="767"/>
      <c r="R2" s="767"/>
      <c r="S2" s="767"/>
      <c r="T2" s="770"/>
    </row>
    <row r="3" spans="1:21" ht="16.5" thickBot="1" x14ac:dyDescent="0.3">
      <c r="A3" s="771" t="s">
        <v>314</v>
      </c>
      <c r="B3" s="772"/>
      <c r="C3" s="773"/>
      <c r="D3" s="774"/>
      <c r="E3" s="775"/>
      <c r="F3" s="775"/>
      <c r="G3" s="775"/>
      <c r="H3" s="776"/>
      <c r="I3" s="776"/>
      <c r="J3" s="776"/>
      <c r="K3" s="776"/>
      <c r="L3" s="777"/>
      <c r="M3" s="777"/>
      <c r="N3" s="777"/>
      <c r="O3" s="777"/>
      <c r="P3" s="778"/>
      <c r="Q3" s="776"/>
      <c r="R3" s="776"/>
      <c r="S3" s="776"/>
      <c r="T3" s="779"/>
    </row>
    <row r="4" spans="1:21" x14ac:dyDescent="0.2">
      <c r="A4" s="780" t="s">
        <v>235</v>
      </c>
      <c r="B4" s="781"/>
      <c r="C4" s="781"/>
      <c r="D4" s="766"/>
      <c r="E4" s="782"/>
      <c r="F4" s="783"/>
      <c r="G4" s="782"/>
      <c r="H4" s="770"/>
      <c r="I4" s="776"/>
      <c r="J4" s="776"/>
      <c r="K4" s="776"/>
      <c r="L4" s="777"/>
      <c r="M4" s="777"/>
      <c r="N4" s="777"/>
      <c r="O4" s="777"/>
      <c r="P4" s="778"/>
      <c r="Q4" s="776"/>
      <c r="R4" s="776"/>
      <c r="S4" s="776"/>
      <c r="T4" s="779"/>
    </row>
    <row r="5" spans="1:21" x14ac:dyDescent="0.2">
      <c r="A5" s="784" t="str">
        <f>+'worksheet-MASTER'!B7</f>
        <v>Urbanfund Corp.</v>
      </c>
      <c r="B5" s="785"/>
      <c r="C5" s="786" t="s">
        <v>310</v>
      </c>
      <c r="D5" s="787" t="str">
        <f>+'worksheet-MASTER'!D15</f>
        <v>TBD</v>
      </c>
      <c r="E5" s="788"/>
      <c r="F5" s="789" t="s">
        <v>311</v>
      </c>
      <c r="G5" s="790" t="str">
        <f>+'worksheet-MASTER'!C7</f>
        <v>476-480 Wonderland Rd.</v>
      </c>
      <c r="H5" s="791"/>
      <c r="I5" s="776"/>
      <c r="J5" s="776"/>
      <c r="K5" s="776"/>
      <c r="L5" s="777"/>
      <c r="M5" s="777"/>
      <c r="N5" s="777"/>
      <c r="O5" s="777"/>
      <c r="P5" s="778"/>
      <c r="Q5" s="776"/>
      <c r="R5" s="776"/>
      <c r="S5" s="776"/>
      <c r="T5" s="779"/>
    </row>
    <row r="6" spans="1:21" x14ac:dyDescent="0.2">
      <c r="A6" s="792"/>
      <c r="B6" s="785"/>
      <c r="C6" s="786"/>
      <c r="D6" s="793"/>
      <c r="E6" s="794"/>
      <c r="F6" s="789" t="s">
        <v>236</v>
      </c>
      <c r="G6" s="795" t="str">
        <f>+'worksheet-MASTER'!C8</f>
        <v>London, Ontario</v>
      </c>
      <c r="H6" s="779"/>
      <c r="I6" s="776"/>
      <c r="J6" s="776"/>
      <c r="K6" s="776"/>
      <c r="L6" s="777"/>
      <c r="M6" s="777"/>
      <c r="N6" s="777"/>
      <c r="O6" s="777"/>
      <c r="P6" s="778"/>
      <c r="Q6" s="776"/>
      <c r="R6" s="776"/>
      <c r="S6" s="776"/>
      <c r="T6" s="779"/>
    </row>
    <row r="7" spans="1:21" x14ac:dyDescent="0.2">
      <c r="A7" s="792"/>
      <c r="B7" s="785"/>
      <c r="C7" s="786"/>
      <c r="D7" s="793"/>
      <c r="E7" s="794"/>
      <c r="F7" s="789"/>
      <c r="G7" s="796"/>
      <c r="H7" s="779"/>
      <c r="I7" s="776"/>
      <c r="J7" s="776"/>
      <c r="K7" s="776"/>
      <c r="L7" s="777"/>
      <c r="M7" s="777"/>
      <c r="N7" s="777"/>
      <c r="O7" s="777"/>
      <c r="P7" s="778"/>
      <c r="Q7" s="776"/>
      <c r="R7" s="776"/>
      <c r="S7" s="776"/>
      <c r="T7" s="779"/>
    </row>
    <row r="8" spans="1:21" x14ac:dyDescent="0.2">
      <c r="A8" s="797"/>
      <c r="B8" s="785"/>
      <c r="C8" s="786"/>
      <c r="D8" s="793"/>
      <c r="E8" s="794"/>
      <c r="F8" s="789"/>
      <c r="G8" s="798"/>
      <c r="H8" s="799"/>
      <c r="I8" s="776"/>
      <c r="J8" s="776"/>
      <c r="K8" s="776"/>
      <c r="L8" s="777"/>
      <c r="M8" s="777"/>
      <c r="N8" s="777"/>
      <c r="O8" s="777"/>
      <c r="P8" s="778"/>
      <c r="Q8" s="776"/>
      <c r="R8" s="776"/>
      <c r="S8" s="776"/>
      <c r="T8" s="779"/>
    </row>
    <row r="9" spans="1:21" x14ac:dyDescent="0.2">
      <c r="A9" s="800"/>
      <c r="B9" s="773"/>
      <c r="C9" s="773"/>
      <c r="D9" s="801"/>
      <c r="E9" s="775"/>
      <c r="F9" s="775"/>
      <c r="G9" s="775"/>
      <c r="H9" s="775"/>
      <c r="I9" s="775"/>
      <c r="J9" s="775"/>
      <c r="K9" s="775"/>
      <c r="L9" s="802"/>
      <c r="M9" s="802"/>
      <c r="N9" s="802"/>
      <c r="O9" s="802"/>
      <c r="P9" s="803"/>
      <c r="Q9" s="775"/>
      <c r="R9" s="775"/>
      <c r="S9" s="775"/>
      <c r="T9" s="799"/>
    </row>
    <row r="10" spans="1:21" x14ac:dyDescent="0.2">
      <c r="A10" s="804" t="s">
        <v>352</v>
      </c>
      <c r="B10" s="805"/>
      <c r="C10" s="805"/>
      <c r="D10" s="793"/>
      <c r="E10" s="776"/>
      <c r="F10" s="776"/>
      <c r="G10" s="776"/>
      <c r="H10" s="776"/>
      <c r="I10" s="776"/>
      <c r="J10" s="776"/>
      <c r="K10" s="776"/>
      <c r="L10" s="794"/>
      <c r="M10" s="794"/>
      <c r="N10" s="794"/>
      <c r="O10" s="794"/>
      <c r="P10" s="806"/>
      <c r="Q10" s="776"/>
      <c r="R10" s="776"/>
      <c r="S10" s="776"/>
      <c r="T10" s="779"/>
    </row>
    <row r="11" spans="1:21" ht="15" x14ac:dyDescent="0.2">
      <c r="A11" s="807" t="s">
        <v>213</v>
      </c>
      <c r="B11" s="805"/>
      <c r="C11" s="808"/>
      <c r="D11" s="809"/>
      <c r="E11" s="810"/>
      <c r="F11" s="811"/>
      <c r="G11" s="811"/>
      <c r="H11" s="811"/>
      <c r="I11" s="811"/>
      <c r="J11" s="811"/>
      <c r="K11" s="811"/>
      <c r="L11" s="812" t="s">
        <v>229</v>
      </c>
      <c r="M11" s="813" t="s">
        <v>230</v>
      </c>
      <c r="N11" s="812"/>
      <c r="O11" s="813" t="s">
        <v>231</v>
      </c>
      <c r="P11" s="814"/>
      <c r="Q11" s="776"/>
      <c r="R11" s="776"/>
      <c r="S11" s="776"/>
      <c r="T11" s="779"/>
    </row>
    <row r="12" spans="1:21" x14ac:dyDescent="0.2">
      <c r="A12" s="815"/>
      <c r="B12" s="805"/>
      <c r="C12" s="808"/>
      <c r="D12" s="816" t="s">
        <v>234</v>
      </c>
      <c r="E12" s="817" t="s">
        <v>227</v>
      </c>
      <c r="F12" s="818" t="s">
        <v>216</v>
      </c>
      <c r="G12" s="819"/>
      <c r="H12" s="820"/>
      <c r="I12" s="818" t="s">
        <v>217</v>
      </c>
      <c r="J12" s="819"/>
      <c r="K12" s="819"/>
      <c r="L12" s="821" t="s">
        <v>211</v>
      </c>
      <c r="M12" s="822" t="s">
        <v>218</v>
      </c>
      <c r="N12" s="821" t="s">
        <v>219</v>
      </c>
      <c r="O12" s="822" t="s">
        <v>211</v>
      </c>
      <c r="P12" s="814" t="s">
        <v>220</v>
      </c>
      <c r="Q12" s="823" t="s">
        <v>130</v>
      </c>
      <c r="R12" s="823" t="s">
        <v>303</v>
      </c>
      <c r="S12" s="823" t="s">
        <v>304</v>
      </c>
      <c r="T12" s="824" t="s">
        <v>130</v>
      </c>
    </row>
    <row r="13" spans="1:21" x14ac:dyDescent="0.2">
      <c r="A13" s="825" t="s">
        <v>215</v>
      </c>
      <c r="B13" s="773"/>
      <c r="C13" s="826" t="s">
        <v>214</v>
      </c>
      <c r="D13" s="827" t="s">
        <v>221</v>
      </c>
      <c r="E13" s="819" t="s">
        <v>228</v>
      </c>
      <c r="F13" s="818" t="s">
        <v>222</v>
      </c>
      <c r="G13" s="819" t="s">
        <v>223</v>
      </c>
      <c r="H13" s="820" t="s">
        <v>224</v>
      </c>
      <c r="I13" s="818" t="s">
        <v>222</v>
      </c>
      <c r="J13" s="819" t="s">
        <v>223</v>
      </c>
      <c r="K13" s="819" t="s">
        <v>224</v>
      </c>
      <c r="L13" s="828" t="s">
        <v>225</v>
      </c>
      <c r="M13" s="829" t="s">
        <v>225</v>
      </c>
      <c r="N13" s="828" t="s">
        <v>225</v>
      </c>
      <c r="O13" s="830" t="s">
        <v>225</v>
      </c>
      <c r="P13" s="831" t="s">
        <v>233</v>
      </c>
      <c r="Q13" s="832" t="s">
        <v>233</v>
      </c>
      <c r="R13" s="832" t="s">
        <v>233</v>
      </c>
      <c r="S13" s="832" t="s">
        <v>234</v>
      </c>
      <c r="T13" s="833" t="s">
        <v>234</v>
      </c>
      <c r="U13" s="13" t="s">
        <v>305</v>
      </c>
    </row>
    <row r="14" spans="1:21" ht="13.5" thickBot="1" x14ac:dyDescent="0.25">
      <c r="A14" s="834"/>
      <c r="B14" s="805"/>
      <c r="C14" s="805"/>
      <c r="D14" s="793"/>
      <c r="E14" s="776"/>
      <c r="F14" s="776"/>
      <c r="G14" s="776"/>
      <c r="H14" s="776"/>
      <c r="I14" s="776"/>
      <c r="J14" s="776"/>
      <c r="K14" s="776"/>
      <c r="L14" s="777"/>
      <c r="M14" s="777"/>
      <c r="N14" s="777"/>
      <c r="O14" s="777"/>
      <c r="P14" s="778"/>
      <c r="Q14" s="776"/>
      <c r="R14" s="776"/>
      <c r="S14" s="776"/>
      <c r="T14" s="779"/>
    </row>
    <row r="15" spans="1:21" x14ac:dyDescent="0.2">
      <c r="A15" s="835" t="str">
        <f>+'worksheet-MASTER'!B109</f>
        <v>1- Building leased</v>
      </c>
      <c r="B15" s="836"/>
      <c r="C15" s="837" t="str">
        <f>+'worksheet-MASTER'!D109</f>
        <v>n/a</v>
      </c>
      <c r="D15" s="838">
        <f>+'worksheet-MASTER'!E109</f>
        <v>16100</v>
      </c>
      <c r="E15" s="839">
        <f>+'worksheet-MASTER'!F109</f>
        <v>0</v>
      </c>
      <c r="F15" s="839">
        <f>+'worksheet-MASTER'!G109</f>
        <v>0</v>
      </c>
      <c r="G15" s="839">
        <f>+'worksheet-MASTER'!H109</f>
        <v>0</v>
      </c>
      <c r="H15" s="839">
        <f>+'worksheet-MASTER'!I109</f>
        <v>0</v>
      </c>
      <c r="I15" s="839">
        <f>+'worksheet-MASTER'!J109</f>
        <v>0</v>
      </c>
      <c r="J15" s="839">
        <f>+'worksheet-MASTER'!K109</f>
        <v>0</v>
      </c>
      <c r="K15" s="839">
        <f>+'worksheet-MASTER'!L109</f>
        <v>0</v>
      </c>
      <c r="L15" s="840">
        <f>+'worksheet-MASTER'!M109</f>
        <v>10.645960000000001</v>
      </c>
      <c r="M15" s="840">
        <f>+'worksheet-MASTER'!N109</f>
        <v>0</v>
      </c>
      <c r="N15" s="840">
        <f>+'worksheet-MASTER'!O109</f>
        <v>0</v>
      </c>
      <c r="O15" s="840">
        <f>+'worksheet-MASTER'!P109</f>
        <v>10.645960000000001</v>
      </c>
      <c r="P15" s="841">
        <f>+'worksheet-MASTER'!AE109</f>
        <v>171399.95600000001</v>
      </c>
      <c r="Q15" s="842">
        <f>(P15/$P$51)</f>
        <v>1</v>
      </c>
      <c r="R15" s="842">
        <f>+Q15</f>
        <v>1</v>
      </c>
      <c r="S15" s="842">
        <f>+T15</f>
        <v>1</v>
      </c>
      <c r="T15" s="843">
        <f>(D15/$D$51)</f>
        <v>1</v>
      </c>
    </row>
    <row r="16" spans="1:21" x14ac:dyDescent="0.2">
      <c r="A16" s="844">
        <f>+'worksheet-MASTER'!B115</f>
        <v>0</v>
      </c>
      <c r="B16" s="845"/>
      <c r="C16" s="845">
        <f>+'worksheet-MASTER'!D115</f>
        <v>0</v>
      </c>
      <c r="D16" s="793">
        <f>+'worksheet-MASTER'!E115</f>
        <v>0</v>
      </c>
      <c r="E16" s="776">
        <f>+'worksheet-MASTER'!F115</f>
        <v>0</v>
      </c>
      <c r="F16" s="776">
        <f>+'worksheet-MASTER'!G115</f>
        <v>0</v>
      </c>
      <c r="G16" s="776">
        <f>+'worksheet-MASTER'!H115</f>
        <v>0</v>
      </c>
      <c r="H16" s="776">
        <f>+'worksheet-MASTER'!I115</f>
        <v>0</v>
      </c>
      <c r="I16" s="776">
        <f>+'worksheet-MASTER'!J115</f>
        <v>0</v>
      </c>
      <c r="J16" s="776">
        <f>+'worksheet-MASTER'!K115</f>
        <v>0</v>
      </c>
      <c r="K16" s="776">
        <f>+'worksheet-MASTER'!L115</f>
        <v>0</v>
      </c>
      <c r="L16" s="777">
        <f>+'worksheet-MASTER'!M115</f>
        <v>0</v>
      </c>
      <c r="M16" s="777">
        <f>+'worksheet-MASTER'!N115</f>
        <v>0</v>
      </c>
      <c r="N16" s="777">
        <f>+'worksheet-MASTER'!O115</f>
        <v>0</v>
      </c>
      <c r="O16" s="777">
        <f>+'worksheet-MASTER'!P115</f>
        <v>0</v>
      </c>
      <c r="P16" s="778">
        <f>+'worksheet-MASTER'!AE115</f>
        <v>0</v>
      </c>
      <c r="Q16" s="846">
        <f t="shared" ref="Q16:Q51" si="0">(P16/$P$51)</f>
        <v>0</v>
      </c>
      <c r="R16" s="847">
        <f>(R15+Q16)</f>
        <v>1</v>
      </c>
      <c r="S16" s="847">
        <f>(S15+T16)</f>
        <v>1</v>
      </c>
      <c r="T16" s="848">
        <f t="shared" ref="T16:T51" si="1">(D16/$D$51)</f>
        <v>0</v>
      </c>
      <c r="U16" s="737">
        <v>5</v>
      </c>
    </row>
    <row r="17" spans="1:20" x14ac:dyDescent="0.2">
      <c r="A17" s="844">
        <f>+'worksheet-MASTER'!B121</f>
        <v>0</v>
      </c>
      <c r="B17" s="845"/>
      <c r="C17" s="805" t="s">
        <v>20</v>
      </c>
      <c r="D17" s="793">
        <f>+'worksheet-MASTER'!E121</f>
        <v>0</v>
      </c>
      <c r="E17" s="776" t="str">
        <f>+'worksheet-MASTER'!F121</f>
        <v>0</v>
      </c>
      <c r="F17" s="776">
        <f>+'worksheet-MASTER'!G121</f>
        <v>0</v>
      </c>
      <c r="G17" s="776">
        <f>+'worksheet-MASTER'!H121</f>
        <v>0</v>
      </c>
      <c r="H17" s="776">
        <f>+'worksheet-MASTER'!I121</f>
        <v>0</v>
      </c>
      <c r="I17" s="776">
        <f>+'worksheet-MASTER'!J121</f>
        <v>0</v>
      </c>
      <c r="J17" s="776">
        <f>+'worksheet-MASTER'!K121</f>
        <v>0</v>
      </c>
      <c r="K17" s="776">
        <f>+'worksheet-MASTER'!L121</f>
        <v>0</v>
      </c>
      <c r="L17" s="777">
        <f>+'worksheet-MASTER'!M121</f>
        <v>0</v>
      </c>
      <c r="M17" s="777">
        <f>+'worksheet-MASTER'!N121</f>
        <v>0</v>
      </c>
      <c r="N17" s="777">
        <f>+'worksheet-MASTER'!O121</f>
        <v>0</v>
      </c>
      <c r="O17" s="777">
        <f>+'worksheet-MASTER'!P121</f>
        <v>0</v>
      </c>
      <c r="P17" s="778">
        <f>+'worksheet-MASTER'!AE121</f>
        <v>0</v>
      </c>
      <c r="Q17" s="846">
        <f t="shared" si="0"/>
        <v>0</v>
      </c>
      <c r="R17" s="847">
        <f t="shared" ref="R17:R50" si="2">(R16+Q17)</f>
        <v>1</v>
      </c>
      <c r="S17" s="847">
        <f t="shared" ref="S17:S50" si="3">(S16+T17)</f>
        <v>1</v>
      </c>
      <c r="T17" s="848">
        <f t="shared" si="1"/>
        <v>0</v>
      </c>
    </row>
    <row r="18" spans="1:20" x14ac:dyDescent="0.2">
      <c r="A18" s="844">
        <f>+'worksheet-MASTER'!B127</f>
        <v>0</v>
      </c>
      <c r="B18" s="845"/>
      <c r="C18" s="805">
        <f>+'worksheet-MASTER'!D127</f>
        <v>0</v>
      </c>
      <c r="D18" s="793">
        <f>+'worksheet-MASTER'!E127</f>
        <v>0</v>
      </c>
      <c r="E18" s="776">
        <f>+'worksheet-MASTER'!F127</f>
        <v>0</v>
      </c>
      <c r="F18" s="776">
        <f>+'worksheet-MASTER'!G127</f>
        <v>0</v>
      </c>
      <c r="G18" s="776">
        <f>+'worksheet-MASTER'!H127</f>
        <v>0</v>
      </c>
      <c r="H18" s="776">
        <f>+'worksheet-MASTER'!I127</f>
        <v>0</v>
      </c>
      <c r="I18" s="776">
        <f>+'worksheet-MASTER'!J127</f>
        <v>0</v>
      </c>
      <c r="J18" s="776">
        <f>+'worksheet-MASTER'!K127</f>
        <v>0</v>
      </c>
      <c r="K18" s="776">
        <f>+'worksheet-MASTER'!L127</f>
        <v>0</v>
      </c>
      <c r="L18" s="777">
        <f>+'worksheet-MASTER'!M127</f>
        <v>0</v>
      </c>
      <c r="M18" s="777">
        <f>+'worksheet-MASTER'!N127</f>
        <v>0</v>
      </c>
      <c r="N18" s="777">
        <f>+'worksheet-MASTER'!O127</f>
        <v>0</v>
      </c>
      <c r="O18" s="777">
        <f>+'worksheet-MASTER'!P127</f>
        <v>0</v>
      </c>
      <c r="P18" s="778">
        <f>+'worksheet-MASTER'!AE127</f>
        <v>0</v>
      </c>
      <c r="Q18" s="846">
        <f t="shared" si="0"/>
        <v>0</v>
      </c>
      <c r="R18" s="847">
        <f t="shared" si="2"/>
        <v>1</v>
      </c>
      <c r="S18" s="847">
        <f t="shared" si="3"/>
        <v>1</v>
      </c>
      <c r="T18" s="848">
        <f t="shared" si="1"/>
        <v>0</v>
      </c>
    </row>
    <row r="19" spans="1:20" x14ac:dyDescent="0.2">
      <c r="A19" s="844">
        <f>+'worksheet-MASTER'!B133</f>
        <v>0</v>
      </c>
      <c r="B19" s="845"/>
      <c r="C19" s="805">
        <f>+'worksheet-MASTER'!D133</f>
        <v>0</v>
      </c>
      <c r="D19" s="793">
        <f>+'worksheet-MASTER'!E133</f>
        <v>0</v>
      </c>
      <c r="E19" s="776">
        <f>+'worksheet-MASTER'!F133</f>
        <v>0</v>
      </c>
      <c r="F19" s="776">
        <f>+'worksheet-MASTER'!G133</f>
        <v>0</v>
      </c>
      <c r="G19" s="776">
        <f>+'worksheet-MASTER'!H133</f>
        <v>0</v>
      </c>
      <c r="H19" s="776">
        <f>+'worksheet-MASTER'!I133</f>
        <v>0</v>
      </c>
      <c r="I19" s="776">
        <f>+'worksheet-MASTER'!J133</f>
        <v>0</v>
      </c>
      <c r="J19" s="776">
        <f>+'worksheet-MASTER'!K133</f>
        <v>0</v>
      </c>
      <c r="K19" s="776">
        <f>+'worksheet-MASTER'!L133</f>
        <v>0</v>
      </c>
      <c r="L19" s="777">
        <f>+'worksheet-MASTER'!M133</f>
        <v>0</v>
      </c>
      <c r="M19" s="777">
        <f>+'worksheet-MASTER'!N133</f>
        <v>0</v>
      </c>
      <c r="N19" s="777">
        <f>+'worksheet-MASTER'!O133</f>
        <v>0</v>
      </c>
      <c r="O19" s="777">
        <f>+'worksheet-MASTER'!P133</f>
        <v>0</v>
      </c>
      <c r="P19" s="778">
        <f>+'worksheet-MASTER'!AE133</f>
        <v>0</v>
      </c>
      <c r="Q19" s="846">
        <f t="shared" si="0"/>
        <v>0</v>
      </c>
      <c r="R19" s="847">
        <f t="shared" si="2"/>
        <v>1</v>
      </c>
      <c r="S19" s="847">
        <f t="shared" si="3"/>
        <v>1</v>
      </c>
      <c r="T19" s="848">
        <f t="shared" si="1"/>
        <v>0</v>
      </c>
    </row>
    <row r="20" spans="1:20" x14ac:dyDescent="0.2">
      <c r="A20" s="844">
        <f>+'worksheet-MASTER'!B139</f>
        <v>0</v>
      </c>
      <c r="B20" s="845"/>
      <c r="C20" s="805">
        <f>+'worksheet-MASTER'!D139</f>
        <v>0</v>
      </c>
      <c r="D20" s="793">
        <f>+'worksheet-MASTER'!E139</f>
        <v>0</v>
      </c>
      <c r="E20" s="776">
        <f>+'worksheet-MASTER'!F139</f>
        <v>0</v>
      </c>
      <c r="F20" s="776">
        <f>+'worksheet-MASTER'!G139</f>
        <v>0</v>
      </c>
      <c r="G20" s="776">
        <f>+'worksheet-MASTER'!H139</f>
        <v>0</v>
      </c>
      <c r="H20" s="776">
        <f>+'worksheet-MASTER'!I139</f>
        <v>0</v>
      </c>
      <c r="I20" s="776">
        <f>+'worksheet-MASTER'!J139</f>
        <v>0</v>
      </c>
      <c r="J20" s="776">
        <f>+'worksheet-MASTER'!K139</f>
        <v>0</v>
      </c>
      <c r="K20" s="776">
        <f>+'worksheet-MASTER'!L139</f>
        <v>0</v>
      </c>
      <c r="L20" s="777">
        <f>+'worksheet-MASTER'!M139</f>
        <v>0</v>
      </c>
      <c r="M20" s="777">
        <f>+'worksheet-MASTER'!N139</f>
        <v>0</v>
      </c>
      <c r="N20" s="777">
        <f>+'worksheet-MASTER'!O139</f>
        <v>0</v>
      </c>
      <c r="O20" s="777">
        <f>+'worksheet-MASTER'!P139</f>
        <v>0</v>
      </c>
      <c r="P20" s="778">
        <f>+'worksheet-MASTER'!AE139</f>
        <v>0</v>
      </c>
      <c r="Q20" s="846">
        <f t="shared" si="0"/>
        <v>0</v>
      </c>
      <c r="R20" s="847">
        <f t="shared" si="2"/>
        <v>1</v>
      </c>
      <c r="S20" s="847">
        <f t="shared" si="3"/>
        <v>1</v>
      </c>
      <c r="T20" s="848">
        <f t="shared" si="1"/>
        <v>0</v>
      </c>
    </row>
    <row r="21" spans="1:20" x14ac:dyDescent="0.2">
      <c r="A21" s="844">
        <f>+'worksheet-MASTER'!B145</f>
        <v>0</v>
      </c>
      <c r="B21" s="845"/>
      <c r="C21" s="805">
        <f>+'worksheet-MASTER'!D145</f>
        <v>0</v>
      </c>
      <c r="D21" s="793">
        <f>+'worksheet-MASTER'!E145</f>
        <v>0</v>
      </c>
      <c r="E21" s="776">
        <f>+'worksheet-MASTER'!F145</f>
        <v>0</v>
      </c>
      <c r="F21" s="776">
        <f>+'worksheet-MASTER'!G145</f>
        <v>0</v>
      </c>
      <c r="G21" s="776">
        <f>+'worksheet-MASTER'!H145</f>
        <v>0</v>
      </c>
      <c r="H21" s="776">
        <f>+'worksheet-MASTER'!I145</f>
        <v>0</v>
      </c>
      <c r="I21" s="776">
        <f>+'worksheet-MASTER'!J145</f>
        <v>0</v>
      </c>
      <c r="J21" s="776">
        <f>+'worksheet-MASTER'!K145</f>
        <v>0</v>
      </c>
      <c r="K21" s="776">
        <f>+'worksheet-MASTER'!L145</f>
        <v>0</v>
      </c>
      <c r="L21" s="777">
        <f>+'worksheet-MASTER'!M145</f>
        <v>0</v>
      </c>
      <c r="M21" s="777">
        <f>+'worksheet-MASTER'!N145</f>
        <v>0</v>
      </c>
      <c r="N21" s="777">
        <f>+'worksheet-MASTER'!O145</f>
        <v>0</v>
      </c>
      <c r="O21" s="777">
        <f>+'worksheet-MASTER'!P145</f>
        <v>0</v>
      </c>
      <c r="P21" s="778">
        <f>+'worksheet-MASTER'!AE145</f>
        <v>0</v>
      </c>
      <c r="Q21" s="846">
        <f t="shared" si="0"/>
        <v>0</v>
      </c>
      <c r="R21" s="847">
        <f t="shared" si="2"/>
        <v>1</v>
      </c>
      <c r="S21" s="847">
        <f t="shared" si="3"/>
        <v>1</v>
      </c>
      <c r="T21" s="848">
        <f t="shared" si="1"/>
        <v>0</v>
      </c>
    </row>
    <row r="22" spans="1:20" hidden="1" x14ac:dyDescent="0.2">
      <c r="A22" s="844" t="str">
        <f>+'worksheet-MASTER'!B146</f>
        <v>LEASE TERMS:</v>
      </c>
      <c r="B22" s="845"/>
      <c r="C22" s="805">
        <f>+'worksheet-MASTER'!D146</f>
        <v>0</v>
      </c>
      <c r="D22" s="793">
        <f>+'worksheet-MASTER'!E146</f>
        <v>0</v>
      </c>
      <c r="E22" s="776">
        <f>+'worksheet-MASTER'!F146</f>
        <v>0</v>
      </c>
      <c r="F22" s="776">
        <f>+'worksheet-MASTER'!G146</f>
        <v>0</v>
      </c>
      <c r="G22" s="776">
        <f>+'worksheet-MASTER'!H146</f>
        <v>0</v>
      </c>
      <c r="H22" s="776">
        <f>+'worksheet-MASTER'!I146</f>
        <v>0</v>
      </c>
      <c r="I22" s="776">
        <f>+'worksheet-MASTER'!J146</f>
        <v>0</v>
      </c>
      <c r="J22" s="776">
        <f>+'worksheet-MASTER'!K146</f>
        <v>0</v>
      </c>
      <c r="K22" s="776">
        <f>+'worksheet-MASTER'!L146</f>
        <v>0</v>
      </c>
      <c r="L22" s="777">
        <f>+'worksheet-MASTER'!M146</f>
        <v>0</v>
      </c>
      <c r="M22" s="777">
        <f>+'worksheet-MASTER'!N146</f>
        <v>0</v>
      </c>
      <c r="N22" s="777">
        <f>+'worksheet-MASTER'!O146</f>
        <v>0</v>
      </c>
      <c r="O22" s="777">
        <f>+'worksheet-MASTER'!P146</f>
        <v>0</v>
      </c>
      <c r="P22" s="778">
        <f>+'worksheet-MASTER'!AE146</f>
        <v>0</v>
      </c>
      <c r="Q22" s="846">
        <f t="shared" si="0"/>
        <v>0</v>
      </c>
      <c r="R22" s="847">
        <f t="shared" si="2"/>
        <v>1</v>
      </c>
      <c r="S22" s="847">
        <f t="shared" si="3"/>
        <v>1</v>
      </c>
      <c r="T22" s="848">
        <f t="shared" si="1"/>
        <v>0</v>
      </c>
    </row>
    <row r="23" spans="1:20" hidden="1" x14ac:dyDescent="0.2">
      <c r="A23" s="844">
        <f>+'worksheet-MASTER'!B147</f>
        <v>0</v>
      </c>
      <c r="B23" s="845"/>
      <c r="C23" s="805">
        <f>+'worksheet-MASTER'!D147</f>
        <v>0</v>
      </c>
      <c r="D23" s="793">
        <f>+'worksheet-MASTER'!E147</f>
        <v>0</v>
      </c>
      <c r="E23" s="776">
        <f>+'worksheet-MASTER'!F147</f>
        <v>0</v>
      </c>
      <c r="F23" s="776">
        <f>+'worksheet-MASTER'!G147</f>
        <v>0</v>
      </c>
      <c r="G23" s="776">
        <f>+'worksheet-MASTER'!H147</f>
        <v>0</v>
      </c>
      <c r="H23" s="776">
        <f>+'worksheet-MASTER'!I147</f>
        <v>0</v>
      </c>
      <c r="I23" s="776">
        <f>+'worksheet-MASTER'!J147</f>
        <v>0</v>
      </c>
      <c r="J23" s="776">
        <f>+'worksheet-MASTER'!K147</f>
        <v>0</v>
      </c>
      <c r="K23" s="776">
        <f>+'worksheet-MASTER'!L147</f>
        <v>0</v>
      </c>
      <c r="L23" s="777">
        <f>+'worksheet-MASTER'!M147</f>
        <v>0</v>
      </c>
      <c r="M23" s="777">
        <f>+'worksheet-MASTER'!N147</f>
        <v>0</v>
      </c>
      <c r="N23" s="777">
        <f>+'worksheet-MASTER'!O147</f>
        <v>0</v>
      </c>
      <c r="O23" s="777">
        <f>+'worksheet-MASTER'!P147</f>
        <v>0</v>
      </c>
      <c r="P23" s="778">
        <f>+'worksheet-MASTER'!AE147</f>
        <v>0</v>
      </c>
      <c r="Q23" s="846">
        <f t="shared" si="0"/>
        <v>0</v>
      </c>
      <c r="R23" s="847">
        <f t="shared" si="2"/>
        <v>1</v>
      </c>
      <c r="S23" s="847">
        <f t="shared" si="3"/>
        <v>1</v>
      </c>
      <c r="T23" s="848">
        <f t="shared" si="1"/>
        <v>0</v>
      </c>
    </row>
    <row r="24" spans="1:20" hidden="1" x14ac:dyDescent="0.2">
      <c r="A24" s="844">
        <f>+'worksheet-MASTER'!B148</f>
        <v>0</v>
      </c>
      <c r="B24" s="845"/>
      <c r="C24" s="805">
        <f>+'worksheet-MASTER'!D148</f>
        <v>0</v>
      </c>
      <c r="D24" s="793">
        <f>+'worksheet-MASTER'!E148</f>
        <v>0</v>
      </c>
      <c r="E24" s="776">
        <f>+'worksheet-MASTER'!F148</f>
        <v>0</v>
      </c>
      <c r="F24" s="776">
        <f>+'worksheet-MASTER'!G148</f>
        <v>0</v>
      </c>
      <c r="G24" s="776">
        <f>+'worksheet-MASTER'!H148</f>
        <v>0</v>
      </c>
      <c r="H24" s="776">
        <f>+'worksheet-MASTER'!I148</f>
        <v>0</v>
      </c>
      <c r="I24" s="776">
        <f>+'worksheet-MASTER'!J148</f>
        <v>0</v>
      </c>
      <c r="J24" s="776">
        <f>+'worksheet-MASTER'!K148</f>
        <v>0</v>
      </c>
      <c r="K24" s="776">
        <f>+'worksheet-MASTER'!L148</f>
        <v>0</v>
      </c>
      <c r="L24" s="777">
        <f>+'worksheet-MASTER'!M148</f>
        <v>0</v>
      </c>
      <c r="M24" s="777">
        <f>+'worksheet-MASTER'!N148</f>
        <v>0</v>
      </c>
      <c r="N24" s="777">
        <f>+'worksheet-MASTER'!O148</f>
        <v>0</v>
      </c>
      <c r="O24" s="777">
        <f>+'worksheet-MASTER'!P148</f>
        <v>0</v>
      </c>
      <c r="P24" s="778">
        <f>+'worksheet-MASTER'!AE148</f>
        <v>0</v>
      </c>
      <c r="Q24" s="846">
        <f t="shared" si="0"/>
        <v>0</v>
      </c>
      <c r="R24" s="847">
        <f t="shared" si="2"/>
        <v>1</v>
      </c>
      <c r="S24" s="847">
        <f t="shared" si="3"/>
        <v>1</v>
      </c>
      <c r="T24" s="848">
        <f t="shared" si="1"/>
        <v>0</v>
      </c>
    </row>
    <row r="25" spans="1:20" hidden="1" x14ac:dyDescent="0.2">
      <c r="A25" s="844">
        <f>+'worksheet-MASTER'!B149</f>
        <v>0</v>
      </c>
      <c r="B25" s="845"/>
      <c r="C25" s="805">
        <f>+'worksheet-MASTER'!D149</f>
        <v>0</v>
      </c>
      <c r="D25" s="793">
        <f>+'worksheet-MASTER'!E149</f>
        <v>0</v>
      </c>
      <c r="E25" s="776">
        <f>+'worksheet-MASTER'!F149</f>
        <v>0</v>
      </c>
      <c r="F25" s="776">
        <f>+'worksheet-MASTER'!G149</f>
        <v>0</v>
      </c>
      <c r="G25" s="776">
        <f>+'worksheet-MASTER'!H149</f>
        <v>0</v>
      </c>
      <c r="H25" s="776">
        <f>+'worksheet-MASTER'!I149</f>
        <v>0</v>
      </c>
      <c r="I25" s="776">
        <f>+'worksheet-MASTER'!J149</f>
        <v>0</v>
      </c>
      <c r="J25" s="776">
        <f>+'worksheet-MASTER'!K149</f>
        <v>0</v>
      </c>
      <c r="K25" s="776">
        <f>+'worksheet-MASTER'!L149</f>
        <v>0</v>
      </c>
      <c r="L25" s="777">
        <f>+'worksheet-MASTER'!M149</f>
        <v>0</v>
      </c>
      <c r="M25" s="777">
        <f>+'worksheet-MASTER'!N149</f>
        <v>0</v>
      </c>
      <c r="N25" s="777">
        <f>+'worksheet-MASTER'!O149</f>
        <v>0</v>
      </c>
      <c r="O25" s="777">
        <f>+'worksheet-MASTER'!P149</f>
        <v>0</v>
      </c>
      <c r="P25" s="778">
        <f>+'worksheet-MASTER'!AE149</f>
        <v>0</v>
      </c>
      <c r="Q25" s="846">
        <f t="shared" si="0"/>
        <v>0</v>
      </c>
      <c r="R25" s="847">
        <f t="shared" si="2"/>
        <v>1</v>
      </c>
      <c r="S25" s="847">
        <f t="shared" si="3"/>
        <v>1</v>
      </c>
      <c r="T25" s="848">
        <f t="shared" si="1"/>
        <v>0</v>
      </c>
    </row>
    <row r="26" spans="1:20" x14ac:dyDescent="0.2">
      <c r="A26" s="844">
        <f>+'worksheet-MASTER'!B151</f>
        <v>0</v>
      </c>
      <c r="B26" s="845"/>
      <c r="C26" s="805">
        <f>+'worksheet-MASTER'!D151</f>
        <v>0</v>
      </c>
      <c r="D26" s="793">
        <f>+'worksheet-MASTER'!E151</f>
        <v>0</v>
      </c>
      <c r="E26" s="776">
        <f>+'worksheet-MASTER'!F151</f>
        <v>0</v>
      </c>
      <c r="F26" s="776">
        <f>+'worksheet-MASTER'!G151</f>
        <v>0</v>
      </c>
      <c r="G26" s="776">
        <f>+'worksheet-MASTER'!H151</f>
        <v>0</v>
      </c>
      <c r="H26" s="776">
        <f>+'worksheet-MASTER'!I151</f>
        <v>0</v>
      </c>
      <c r="I26" s="776">
        <f>+'worksheet-MASTER'!J151</f>
        <v>0</v>
      </c>
      <c r="J26" s="776">
        <f>+'worksheet-MASTER'!K151</f>
        <v>0</v>
      </c>
      <c r="K26" s="776">
        <f>+'worksheet-MASTER'!L151</f>
        <v>0</v>
      </c>
      <c r="L26" s="777">
        <f>+'worksheet-MASTER'!M151</f>
        <v>0</v>
      </c>
      <c r="M26" s="777">
        <f>+'worksheet-MASTER'!N151</f>
        <v>0</v>
      </c>
      <c r="N26" s="777">
        <f>+'worksheet-MASTER'!O151</f>
        <v>0</v>
      </c>
      <c r="O26" s="777">
        <f>+'worksheet-MASTER'!P151</f>
        <v>0</v>
      </c>
      <c r="P26" s="778">
        <f>+'worksheet-MASTER'!AE151</f>
        <v>0</v>
      </c>
      <c r="Q26" s="846">
        <f t="shared" si="0"/>
        <v>0</v>
      </c>
      <c r="R26" s="847">
        <f t="shared" si="2"/>
        <v>1</v>
      </c>
      <c r="S26" s="847">
        <f t="shared" si="3"/>
        <v>1</v>
      </c>
      <c r="T26" s="848">
        <f t="shared" si="1"/>
        <v>0</v>
      </c>
    </row>
    <row r="27" spans="1:20" x14ac:dyDescent="0.2">
      <c r="A27" s="844">
        <f>+'worksheet-MASTER'!B157</f>
        <v>0</v>
      </c>
      <c r="B27" s="845"/>
      <c r="C27" s="805">
        <f>+'worksheet-MASTER'!D157</f>
        <v>0</v>
      </c>
      <c r="D27" s="793">
        <f>+'worksheet-MASTER'!E157</f>
        <v>0</v>
      </c>
      <c r="E27" s="776">
        <f>+'worksheet-MASTER'!F157</f>
        <v>0</v>
      </c>
      <c r="F27" s="776">
        <f>+'worksheet-MASTER'!G157</f>
        <v>0</v>
      </c>
      <c r="G27" s="776">
        <f>+'worksheet-MASTER'!H157</f>
        <v>0</v>
      </c>
      <c r="H27" s="776">
        <f>+'worksheet-MASTER'!I157</f>
        <v>0</v>
      </c>
      <c r="I27" s="776">
        <f>+'worksheet-MASTER'!J157</f>
        <v>0</v>
      </c>
      <c r="J27" s="776">
        <f>+'worksheet-MASTER'!K157</f>
        <v>0</v>
      </c>
      <c r="K27" s="776">
        <f>+'worksheet-MASTER'!L157</f>
        <v>0</v>
      </c>
      <c r="L27" s="777">
        <f>+'worksheet-MASTER'!M157</f>
        <v>0</v>
      </c>
      <c r="M27" s="777">
        <f>+'worksheet-MASTER'!N157</f>
        <v>0</v>
      </c>
      <c r="N27" s="777">
        <f>+'worksheet-MASTER'!O157</f>
        <v>0</v>
      </c>
      <c r="O27" s="777">
        <f>+'worksheet-MASTER'!P157</f>
        <v>0</v>
      </c>
      <c r="P27" s="778">
        <f>+'worksheet-MASTER'!AE157</f>
        <v>0</v>
      </c>
      <c r="Q27" s="846">
        <f t="shared" si="0"/>
        <v>0</v>
      </c>
      <c r="R27" s="847">
        <f t="shared" si="2"/>
        <v>1</v>
      </c>
      <c r="S27" s="847">
        <f t="shared" si="3"/>
        <v>1</v>
      </c>
      <c r="T27" s="848">
        <f t="shared" si="1"/>
        <v>0</v>
      </c>
    </row>
    <row r="28" spans="1:20" x14ac:dyDescent="0.2">
      <c r="A28" s="844">
        <f>+'worksheet-MASTER'!B163</f>
        <v>0</v>
      </c>
      <c r="B28" s="845"/>
      <c r="C28" s="805">
        <f>+'worksheet-MASTER'!D163</f>
        <v>0</v>
      </c>
      <c r="D28" s="793">
        <f>+'worksheet-MASTER'!E163</f>
        <v>0</v>
      </c>
      <c r="E28" s="776">
        <f>+'worksheet-MASTER'!F163</f>
        <v>0</v>
      </c>
      <c r="F28" s="776">
        <f>+'worksheet-MASTER'!G163</f>
        <v>0</v>
      </c>
      <c r="G28" s="776">
        <f>+'worksheet-MASTER'!H163</f>
        <v>0</v>
      </c>
      <c r="H28" s="776">
        <f>+'worksheet-MASTER'!I163</f>
        <v>0</v>
      </c>
      <c r="I28" s="776">
        <f>+'worksheet-MASTER'!J163</f>
        <v>0</v>
      </c>
      <c r="J28" s="776">
        <f>+'worksheet-MASTER'!K163</f>
        <v>0</v>
      </c>
      <c r="K28" s="776">
        <f>+'worksheet-MASTER'!L163</f>
        <v>0</v>
      </c>
      <c r="L28" s="777">
        <f>+'worksheet-MASTER'!M163</f>
        <v>0</v>
      </c>
      <c r="M28" s="777">
        <f>+'worksheet-MASTER'!N163</f>
        <v>0</v>
      </c>
      <c r="N28" s="777">
        <f>+'worksheet-MASTER'!O163</f>
        <v>0</v>
      </c>
      <c r="O28" s="777">
        <f>+'worksheet-MASTER'!P163</f>
        <v>0</v>
      </c>
      <c r="P28" s="778">
        <f>+'worksheet-MASTER'!AE163</f>
        <v>0</v>
      </c>
      <c r="Q28" s="846">
        <f t="shared" si="0"/>
        <v>0</v>
      </c>
      <c r="R28" s="847">
        <f t="shared" si="2"/>
        <v>1</v>
      </c>
      <c r="S28" s="847">
        <f t="shared" si="3"/>
        <v>1</v>
      </c>
      <c r="T28" s="848">
        <f t="shared" si="1"/>
        <v>0</v>
      </c>
    </row>
    <row r="29" spans="1:20" x14ac:dyDescent="0.2">
      <c r="A29" s="844">
        <f>+'worksheet-MASTER'!B169</f>
        <v>0</v>
      </c>
      <c r="B29" s="845"/>
      <c r="C29" s="805">
        <f>+'worksheet-MASTER'!D169</f>
        <v>0</v>
      </c>
      <c r="D29" s="793">
        <f>+'worksheet-MASTER'!E169</f>
        <v>0</v>
      </c>
      <c r="E29" s="776">
        <f>+'worksheet-MASTER'!F169</f>
        <v>0</v>
      </c>
      <c r="F29" s="776">
        <f>+'worksheet-MASTER'!G169</f>
        <v>0</v>
      </c>
      <c r="G29" s="776">
        <f>+'worksheet-MASTER'!H169</f>
        <v>0</v>
      </c>
      <c r="H29" s="776">
        <f>+'worksheet-MASTER'!I169</f>
        <v>0</v>
      </c>
      <c r="I29" s="776">
        <f>+'worksheet-MASTER'!J169</f>
        <v>0</v>
      </c>
      <c r="J29" s="776">
        <f>+'worksheet-MASTER'!K169</f>
        <v>0</v>
      </c>
      <c r="K29" s="776">
        <f>+'worksheet-MASTER'!L169</f>
        <v>0</v>
      </c>
      <c r="L29" s="777">
        <f>+'worksheet-MASTER'!M169</f>
        <v>0</v>
      </c>
      <c r="M29" s="777">
        <f>+'worksheet-MASTER'!N169</f>
        <v>0</v>
      </c>
      <c r="N29" s="777">
        <f>+'worksheet-MASTER'!O169</f>
        <v>0</v>
      </c>
      <c r="O29" s="777">
        <f>+'worksheet-MASTER'!P169</f>
        <v>0</v>
      </c>
      <c r="P29" s="778">
        <f>+'worksheet-MASTER'!AE169</f>
        <v>0</v>
      </c>
      <c r="Q29" s="846">
        <f t="shared" si="0"/>
        <v>0</v>
      </c>
      <c r="R29" s="847">
        <f t="shared" si="2"/>
        <v>1</v>
      </c>
      <c r="S29" s="847">
        <f t="shared" si="3"/>
        <v>1</v>
      </c>
      <c r="T29" s="848">
        <f t="shared" si="1"/>
        <v>0</v>
      </c>
    </row>
    <row r="30" spans="1:20" x14ac:dyDescent="0.2">
      <c r="A30" s="844">
        <f>+'worksheet-MASTER'!B175</f>
        <v>0</v>
      </c>
      <c r="B30" s="845"/>
      <c r="C30" s="805">
        <f>+'worksheet-MASTER'!D175</f>
        <v>0</v>
      </c>
      <c r="D30" s="793">
        <f>+'worksheet-MASTER'!E175</f>
        <v>0</v>
      </c>
      <c r="E30" s="776">
        <f>+'worksheet-MASTER'!F175</f>
        <v>0</v>
      </c>
      <c r="F30" s="776">
        <f>+'worksheet-MASTER'!G175</f>
        <v>0</v>
      </c>
      <c r="G30" s="776">
        <f>+'worksheet-MASTER'!H175</f>
        <v>0</v>
      </c>
      <c r="H30" s="776">
        <f>+'worksheet-MASTER'!I175</f>
        <v>0</v>
      </c>
      <c r="I30" s="776">
        <f>+'worksheet-MASTER'!J175</f>
        <v>0</v>
      </c>
      <c r="J30" s="776">
        <f>+'worksheet-MASTER'!K175</f>
        <v>0</v>
      </c>
      <c r="K30" s="776">
        <f>+'worksheet-MASTER'!L175</f>
        <v>0</v>
      </c>
      <c r="L30" s="777">
        <f>+'worksheet-MASTER'!M175</f>
        <v>0</v>
      </c>
      <c r="M30" s="777">
        <f>+'worksheet-MASTER'!N175</f>
        <v>0</v>
      </c>
      <c r="N30" s="777">
        <f>+'worksheet-MASTER'!O175</f>
        <v>0</v>
      </c>
      <c r="O30" s="777">
        <f>+'worksheet-MASTER'!P175</f>
        <v>0</v>
      </c>
      <c r="P30" s="778">
        <f>+'worksheet-MASTER'!AE175</f>
        <v>0</v>
      </c>
      <c r="Q30" s="846">
        <f t="shared" si="0"/>
        <v>0</v>
      </c>
      <c r="R30" s="847">
        <f t="shared" si="2"/>
        <v>1</v>
      </c>
      <c r="S30" s="847">
        <f t="shared" si="3"/>
        <v>1</v>
      </c>
      <c r="T30" s="848">
        <f t="shared" si="1"/>
        <v>0</v>
      </c>
    </row>
    <row r="31" spans="1:20" x14ac:dyDescent="0.2">
      <c r="A31" s="844">
        <f>+'worksheet-MASTER'!B181</f>
        <v>0</v>
      </c>
      <c r="B31" s="845"/>
      <c r="C31" s="805">
        <f>+'worksheet-MASTER'!D181</f>
        <v>0</v>
      </c>
      <c r="D31" s="793">
        <f>+'worksheet-MASTER'!E181</f>
        <v>0</v>
      </c>
      <c r="E31" s="776">
        <f>+'worksheet-MASTER'!F181</f>
        <v>0</v>
      </c>
      <c r="F31" s="776">
        <f>+'worksheet-MASTER'!G181</f>
        <v>0</v>
      </c>
      <c r="G31" s="776">
        <f>+'worksheet-MASTER'!H181</f>
        <v>0</v>
      </c>
      <c r="H31" s="776">
        <f>+'worksheet-MASTER'!I181</f>
        <v>0</v>
      </c>
      <c r="I31" s="776">
        <f>+'worksheet-MASTER'!J181</f>
        <v>0</v>
      </c>
      <c r="J31" s="776">
        <f>+'worksheet-MASTER'!K181</f>
        <v>0</v>
      </c>
      <c r="K31" s="776">
        <f>+'worksheet-MASTER'!L181</f>
        <v>0</v>
      </c>
      <c r="L31" s="777">
        <f>+'worksheet-MASTER'!M181</f>
        <v>0</v>
      </c>
      <c r="M31" s="777">
        <f>+'worksheet-MASTER'!N181</f>
        <v>0</v>
      </c>
      <c r="N31" s="777">
        <f>+'worksheet-MASTER'!O181</f>
        <v>0</v>
      </c>
      <c r="O31" s="777">
        <f>+'worksheet-MASTER'!P181</f>
        <v>0</v>
      </c>
      <c r="P31" s="778">
        <f>+'worksheet-MASTER'!AE181</f>
        <v>0</v>
      </c>
      <c r="Q31" s="846">
        <f t="shared" si="0"/>
        <v>0</v>
      </c>
      <c r="R31" s="847">
        <f t="shared" si="2"/>
        <v>1</v>
      </c>
      <c r="S31" s="847">
        <f t="shared" si="3"/>
        <v>1</v>
      </c>
      <c r="T31" s="848">
        <f t="shared" si="1"/>
        <v>0</v>
      </c>
    </row>
    <row r="32" spans="1:20" x14ac:dyDescent="0.2">
      <c r="A32" s="844">
        <f>+'worksheet-MASTER'!B187</f>
        <v>0</v>
      </c>
      <c r="B32" s="845"/>
      <c r="C32" s="805">
        <f>+'worksheet-MASTER'!D187</f>
        <v>0</v>
      </c>
      <c r="D32" s="793">
        <f>+'worksheet-MASTER'!E187</f>
        <v>0</v>
      </c>
      <c r="E32" s="776">
        <f>+'worksheet-MASTER'!F187</f>
        <v>0</v>
      </c>
      <c r="F32" s="776">
        <f>+'worksheet-MASTER'!G187</f>
        <v>0</v>
      </c>
      <c r="G32" s="776">
        <f>+'worksheet-MASTER'!H187</f>
        <v>0</v>
      </c>
      <c r="H32" s="776">
        <f>+'worksheet-MASTER'!I187</f>
        <v>0</v>
      </c>
      <c r="I32" s="776">
        <f>+'worksheet-MASTER'!J187</f>
        <v>0</v>
      </c>
      <c r="J32" s="776">
        <f>+'worksheet-MASTER'!K187</f>
        <v>0</v>
      </c>
      <c r="K32" s="776">
        <f>+'worksheet-MASTER'!L187</f>
        <v>0</v>
      </c>
      <c r="L32" s="777">
        <f>+'worksheet-MASTER'!M187</f>
        <v>0</v>
      </c>
      <c r="M32" s="777">
        <f>+'worksheet-MASTER'!N187</f>
        <v>0</v>
      </c>
      <c r="N32" s="777">
        <f>+'worksheet-MASTER'!O187</f>
        <v>0</v>
      </c>
      <c r="O32" s="777">
        <f>+'worksheet-MASTER'!P187</f>
        <v>0</v>
      </c>
      <c r="P32" s="778">
        <f>+'worksheet-MASTER'!AE187</f>
        <v>0</v>
      </c>
      <c r="Q32" s="846">
        <f t="shared" si="0"/>
        <v>0</v>
      </c>
      <c r="R32" s="847">
        <f t="shared" si="2"/>
        <v>1</v>
      </c>
      <c r="S32" s="847">
        <f t="shared" si="3"/>
        <v>1</v>
      </c>
      <c r="T32" s="848">
        <f t="shared" si="1"/>
        <v>0</v>
      </c>
    </row>
    <row r="33" spans="1:20" x14ac:dyDescent="0.2">
      <c r="A33" s="844">
        <f>+'worksheet-MASTER'!B193</f>
        <v>0</v>
      </c>
      <c r="B33" s="845"/>
      <c r="C33" s="805">
        <f>+'worksheet-MASTER'!D193</f>
        <v>0</v>
      </c>
      <c r="D33" s="793">
        <f>+'worksheet-MASTER'!E193</f>
        <v>0</v>
      </c>
      <c r="E33" s="776">
        <f>+'worksheet-MASTER'!F193</f>
        <v>0</v>
      </c>
      <c r="F33" s="776">
        <f>+'worksheet-MASTER'!G193</f>
        <v>0</v>
      </c>
      <c r="G33" s="776">
        <f>+'worksheet-MASTER'!H193</f>
        <v>0</v>
      </c>
      <c r="H33" s="776">
        <f>+'worksheet-MASTER'!I193</f>
        <v>0</v>
      </c>
      <c r="I33" s="776">
        <f>+'worksheet-MASTER'!J193</f>
        <v>0</v>
      </c>
      <c r="J33" s="776">
        <f>+'worksheet-MASTER'!K193</f>
        <v>0</v>
      </c>
      <c r="K33" s="776">
        <f>+'worksheet-MASTER'!L193</f>
        <v>0</v>
      </c>
      <c r="L33" s="777">
        <f>+'worksheet-MASTER'!M193</f>
        <v>0</v>
      </c>
      <c r="M33" s="777">
        <f>+'worksheet-MASTER'!N193</f>
        <v>0</v>
      </c>
      <c r="N33" s="777">
        <f>+'worksheet-MASTER'!O193</f>
        <v>0</v>
      </c>
      <c r="O33" s="777">
        <f>+'worksheet-MASTER'!P193</f>
        <v>0</v>
      </c>
      <c r="P33" s="778">
        <f>+'worksheet-MASTER'!AE193</f>
        <v>0</v>
      </c>
      <c r="Q33" s="846">
        <f t="shared" si="0"/>
        <v>0</v>
      </c>
      <c r="R33" s="847">
        <f t="shared" si="2"/>
        <v>1</v>
      </c>
      <c r="S33" s="847">
        <f t="shared" si="3"/>
        <v>1</v>
      </c>
      <c r="T33" s="848">
        <f t="shared" si="1"/>
        <v>0</v>
      </c>
    </row>
    <row r="34" spans="1:20" x14ac:dyDescent="0.2">
      <c r="A34" s="844">
        <f>+'worksheet-MASTER'!B199</f>
        <v>0</v>
      </c>
      <c r="B34" s="845"/>
      <c r="C34" s="805">
        <f>+'worksheet-MASTER'!D199</f>
        <v>0</v>
      </c>
      <c r="D34" s="793">
        <f>+'worksheet-MASTER'!E199</f>
        <v>0</v>
      </c>
      <c r="E34" s="776">
        <f>+'worksheet-MASTER'!F199</f>
        <v>0</v>
      </c>
      <c r="F34" s="776">
        <f>+'worksheet-MASTER'!G199</f>
        <v>0</v>
      </c>
      <c r="G34" s="776">
        <f>+'worksheet-MASTER'!H199</f>
        <v>0</v>
      </c>
      <c r="H34" s="776">
        <f>+'worksheet-MASTER'!I199</f>
        <v>0</v>
      </c>
      <c r="I34" s="776">
        <f>+'worksheet-MASTER'!J199</f>
        <v>0</v>
      </c>
      <c r="J34" s="776">
        <f>+'worksheet-MASTER'!K199</f>
        <v>0</v>
      </c>
      <c r="K34" s="776">
        <f>+'worksheet-MASTER'!L199</f>
        <v>0</v>
      </c>
      <c r="L34" s="777">
        <f>+'worksheet-MASTER'!M199</f>
        <v>0</v>
      </c>
      <c r="M34" s="777">
        <f>+'worksheet-MASTER'!N199</f>
        <v>0</v>
      </c>
      <c r="N34" s="777">
        <f>+'worksheet-MASTER'!O199</f>
        <v>0</v>
      </c>
      <c r="O34" s="777">
        <f>+'worksheet-MASTER'!P199</f>
        <v>0</v>
      </c>
      <c r="P34" s="778">
        <f>+'worksheet-MASTER'!AE199</f>
        <v>0</v>
      </c>
      <c r="Q34" s="846">
        <f t="shared" si="0"/>
        <v>0</v>
      </c>
      <c r="R34" s="847">
        <f t="shared" si="2"/>
        <v>1</v>
      </c>
      <c r="S34" s="847">
        <f t="shared" si="3"/>
        <v>1</v>
      </c>
      <c r="T34" s="848">
        <f t="shared" si="1"/>
        <v>0</v>
      </c>
    </row>
    <row r="35" spans="1:20" x14ac:dyDescent="0.2">
      <c r="A35" s="844">
        <f>+'worksheet-MASTER'!B205</f>
        <v>0</v>
      </c>
      <c r="B35" s="845"/>
      <c r="C35" s="805">
        <f>+'worksheet-MASTER'!D205</f>
        <v>0</v>
      </c>
      <c r="D35" s="793">
        <f>+'worksheet-MASTER'!E205</f>
        <v>0</v>
      </c>
      <c r="E35" s="776">
        <f>+'worksheet-MASTER'!F205</f>
        <v>0</v>
      </c>
      <c r="F35" s="776">
        <f>+'worksheet-MASTER'!G205</f>
        <v>0</v>
      </c>
      <c r="G35" s="776">
        <f>+'worksheet-MASTER'!H205</f>
        <v>0</v>
      </c>
      <c r="H35" s="776">
        <f>+'worksheet-MASTER'!I205</f>
        <v>0</v>
      </c>
      <c r="I35" s="776">
        <f>+'worksheet-MASTER'!J205</f>
        <v>0</v>
      </c>
      <c r="J35" s="776">
        <f>+'worksheet-MASTER'!K205</f>
        <v>0</v>
      </c>
      <c r="K35" s="776">
        <f>+'worksheet-MASTER'!L205</f>
        <v>0</v>
      </c>
      <c r="L35" s="777">
        <f>+'worksheet-MASTER'!M205</f>
        <v>0</v>
      </c>
      <c r="M35" s="777">
        <f>+'worksheet-MASTER'!N205</f>
        <v>0</v>
      </c>
      <c r="N35" s="777">
        <f>+'worksheet-MASTER'!O205</f>
        <v>0</v>
      </c>
      <c r="O35" s="777">
        <f>+'worksheet-MASTER'!P205</f>
        <v>0</v>
      </c>
      <c r="P35" s="778">
        <f>+'worksheet-MASTER'!AE205</f>
        <v>0</v>
      </c>
      <c r="Q35" s="846">
        <f t="shared" si="0"/>
        <v>0</v>
      </c>
      <c r="R35" s="847">
        <f t="shared" si="2"/>
        <v>1</v>
      </c>
      <c r="S35" s="847">
        <f t="shared" si="3"/>
        <v>1</v>
      </c>
      <c r="T35" s="848">
        <f t="shared" si="1"/>
        <v>0</v>
      </c>
    </row>
    <row r="36" spans="1:20" x14ac:dyDescent="0.2">
      <c r="A36" s="844">
        <f>+'worksheet-MASTER'!B211</f>
        <v>0</v>
      </c>
      <c r="B36" s="845"/>
      <c r="C36" s="805">
        <f>+'worksheet-MASTER'!D211</f>
        <v>0</v>
      </c>
      <c r="D36" s="793">
        <f>+'worksheet-MASTER'!E211</f>
        <v>0</v>
      </c>
      <c r="E36" s="776">
        <f>+'worksheet-MASTER'!F211</f>
        <v>0</v>
      </c>
      <c r="F36" s="776">
        <f>+'worksheet-MASTER'!G211</f>
        <v>0</v>
      </c>
      <c r="G36" s="776">
        <f>+'worksheet-MASTER'!H211</f>
        <v>0</v>
      </c>
      <c r="H36" s="776">
        <f>+'worksheet-MASTER'!I211</f>
        <v>0</v>
      </c>
      <c r="I36" s="776">
        <f>+'worksheet-MASTER'!J211</f>
        <v>0</v>
      </c>
      <c r="J36" s="776">
        <f>+'worksheet-MASTER'!K211</f>
        <v>0</v>
      </c>
      <c r="K36" s="776">
        <f>+'worksheet-MASTER'!L211</f>
        <v>0</v>
      </c>
      <c r="L36" s="777">
        <f>+'worksheet-MASTER'!M211</f>
        <v>0</v>
      </c>
      <c r="M36" s="777">
        <f>+'worksheet-MASTER'!N211</f>
        <v>0</v>
      </c>
      <c r="N36" s="777">
        <f>+'worksheet-MASTER'!O211</f>
        <v>0</v>
      </c>
      <c r="O36" s="777">
        <f>+'worksheet-MASTER'!P211</f>
        <v>0</v>
      </c>
      <c r="P36" s="778">
        <f>+'worksheet-MASTER'!AE211</f>
        <v>0</v>
      </c>
      <c r="Q36" s="846">
        <f t="shared" si="0"/>
        <v>0</v>
      </c>
      <c r="R36" s="847">
        <f t="shared" si="2"/>
        <v>1</v>
      </c>
      <c r="S36" s="847">
        <f t="shared" si="3"/>
        <v>1</v>
      </c>
      <c r="T36" s="848">
        <f t="shared" si="1"/>
        <v>0</v>
      </c>
    </row>
    <row r="37" spans="1:20" x14ac:dyDescent="0.2">
      <c r="A37" s="844">
        <f>+'worksheet-MASTER'!B217</f>
        <v>0</v>
      </c>
      <c r="B37" s="845"/>
      <c r="C37" s="805">
        <f>+'worksheet-MASTER'!D217</f>
        <v>0</v>
      </c>
      <c r="D37" s="793">
        <f>+'worksheet-MASTER'!E217</f>
        <v>0</v>
      </c>
      <c r="E37" s="776">
        <f>+'worksheet-MASTER'!F217</f>
        <v>0</v>
      </c>
      <c r="F37" s="776">
        <f>+'worksheet-MASTER'!G217</f>
        <v>0</v>
      </c>
      <c r="G37" s="776">
        <f>+'worksheet-MASTER'!H217</f>
        <v>0</v>
      </c>
      <c r="H37" s="776">
        <f>+'worksheet-MASTER'!I217</f>
        <v>0</v>
      </c>
      <c r="I37" s="776">
        <f>+'worksheet-MASTER'!J217</f>
        <v>0</v>
      </c>
      <c r="J37" s="776">
        <f>+'worksheet-MASTER'!K217</f>
        <v>0</v>
      </c>
      <c r="K37" s="776">
        <f>+'worksheet-MASTER'!L217</f>
        <v>0</v>
      </c>
      <c r="L37" s="777">
        <f>+'worksheet-MASTER'!M217</f>
        <v>0</v>
      </c>
      <c r="M37" s="777">
        <f>+'worksheet-MASTER'!N217</f>
        <v>0</v>
      </c>
      <c r="N37" s="777">
        <f>+'worksheet-MASTER'!O217</f>
        <v>0</v>
      </c>
      <c r="O37" s="777">
        <f>+'worksheet-MASTER'!P217</f>
        <v>0</v>
      </c>
      <c r="P37" s="778">
        <f>+'worksheet-MASTER'!AE217</f>
        <v>0</v>
      </c>
      <c r="Q37" s="846">
        <f t="shared" si="0"/>
        <v>0</v>
      </c>
      <c r="R37" s="847">
        <f t="shared" si="2"/>
        <v>1</v>
      </c>
      <c r="S37" s="847">
        <f t="shared" si="3"/>
        <v>1</v>
      </c>
      <c r="T37" s="848">
        <f t="shared" si="1"/>
        <v>0</v>
      </c>
    </row>
    <row r="38" spans="1:20" x14ac:dyDescent="0.2">
      <c r="A38" s="844">
        <f>+'worksheet-MASTER'!B223</f>
        <v>0</v>
      </c>
      <c r="B38" s="845"/>
      <c r="C38" s="805">
        <f>+'worksheet-MASTER'!D223</f>
        <v>0</v>
      </c>
      <c r="D38" s="793">
        <f>+'worksheet-MASTER'!E223</f>
        <v>0</v>
      </c>
      <c r="E38" s="776">
        <f>+'worksheet-MASTER'!F223</f>
        <v>0</v>
      </c>
      <c r="F38" s="776">
        <f>+'worksheet-MASTER'!G223</f>
        <v>0</v>
      </c>
      <c r="G38" s="776">
        <f>+'worksheet-MASTER'!H223</f>
        <v>0</v>
      </c>
      <c r="H38" s="776">
        <f>+'worksheet-MASTER'!I223</f>
        <v>0</v>
      </c>
      <c r="I38" s="776">
        <f>+'worksheet-MASTER'!J223</f>
        <v>0</v>
      </c>
      <c r="J38" s="776">
        <f>+'worksheet-MASTER'!K223</f>
        <v>0</v>
      </c>
      <c r="K38" s="776">
        <f>+'worksheet-MASTER'!L223</f>
        <v>0</v>
      </c>
      <c r="L38" s="777">
        <f>+'worksheet-MASTER'!M223</f>
        <v>0</v>
      </c>
      <c r="M38" s="777">
        <f>+'worksheet-MASTER'!N223</f>
        <v>0</v>
      </c>
      <c r="N38" s="777">
        <f>+'worksheet-MASTER'!O223</f>
        <v>0</v>
      </c>
      <c r="O38" s="777">
        <f>+'worksheet-MASTER'!P223</f>
        <v>0</v>
      </c>
      <c r="P38" s="778">
        <f>+'worksheet-MASTER'!AE223</f>
        <v>0</v>
      </c>
      <c r="Q38" s="846">
        <f t="shared" si="0"/>
        <v>0</v>
      </c>
      <c r="R38" s="847">
        <f t="shared" si="2"/>
        <v>1</v>
      </c>
      <c r="S38" s="847">
        <f t="shared" si="3"/>
        <v>1</v>
      </c>
      <c r="T38" s="848">
        <f t="shared" si="1"/>
        <v>0</v>
      </c>
    </row>
    <row r="39" spans="1:20" x14ac:dyDescent="0.2">
      <c r="A39" s="844">
        <f>+'worksheet-MASTER'!B229</f>
        <v>21</v>
      </c>
      <c r="B39" s="845"/>
      <c r="C39" s="805" t="str">
        <f>+'worksheet-MASTER'!D229</f>
        <v>x</v>
      </c>
      <c r="D39" s="793">
        <f>+'worksheet-MASTER'!E229</f>
        <v>0</v>
      </c>
      <c r="E39" s="776">
        <f>+'worksheet-MASTER'!F229</f>
        <v>0</v>
      </c>
      <c r="F39" s="776">
        <f>+'worksheet-MASTER'!G229</f>
        <v>0</v>
      </c>
      <c r="G39" s="776">
        <f>+'worksheet-MASTER'!H229</f>
        <v>0</v>
      </c>
      <c r="H39" s="776">
        <f>+'worksheet-MASTER'!I229</f>
        <v>0</v>
      </c>
      <c r="I39" s="776">
        <f>+'worksheet-MASTER'!J229</f>
        <v>0</v>
      </c>
      <c r="J39" s="776">
        <f>+'worksheet-MASTER'!K229</f>
        <v>0</v>
      </c>
      <c r="K39" s="776">
        <f>+'worksheet-MASTER'!L229</f>
        <v>0</v>
      </c>
      <c r="L39" s="777">
        <f>+'worksheet-MASTER'!M229</f>
        <v>0</v>
      </c>
      <c r="M39" s="777">
        <f>+'worksheet-MASTER'!N229</f>
        <v>0</v>
      </c>
      <c r="N39" s="777">
        <f>+'worksheet-MASTER'!O229</f>
        <v>0</v>
      </c>
      <c r="O39" s="777">
        <f>+'worksheet-MASTER'!P229</f>
        <v>0</v>
      </c>
      <c r="P39" s="778">
        <f>+'worksheet-MASTER'!AE229</f>
        <v>0</v>
      </c>
      <c r="Q39" s="846">
        <f t="shared" si="0"/>
        <v>0</v>
      </c>
      <c r="R39" s="847">
        <f t="shared" si="2"/>
        <v>1</v>
      </c>
      <c r="S39" s="847">
        <f t="shared" si="3"/>
        <v>1</v>
      </c>
      <c r="T39" s="848">
        <f t="shared" si="1"/>
        <v>0</v>
      </c>
    </row>
    <row r="40" spans="1:20" x14ac:dyDescent="0.2">
      <c r="A40" s="844">
        <f>+'worksheet-MASTER'!B235</f>
        <v>22</v>
      </c>
      <c r="B40" s="845"/>
      <c r="C40" s="805" t="str">
        <f>+'worksheet-MASTER'!D235</f>
        <v>x</v>
      </c>
      <c r="D40" s="793">
        <f>+'worksheet-MASTER'!E235</f>
        <v>0</v>
      </c>
      <c r="E40" s="776">
        <f>+'worksheet-MASTER'!F235</f>
        <v>0</v>
      </c>
      <c r="F40" s="776">
        <f>+'worksheet-MASTER'!G235</f>
        <v>0</v>
      </c>
      <c r="G40" s="776">
        <f>+'worksheet-MASTER'!H235</f>
        <v>0</v>
      </c>
      <c r="H40" s="776">
        <f>+'worksheet-MASTER'!I235</f>
        <v>0</v>
      </c>
      <c r="I40" s="776">
        <f>+'worksheet-MASTER'!J235</f>
        <v>0</v>
      </c>
      <c r="J40" s="776">
        <f>+'worksheet-MASTER'!K235</f>
        <v>0</v>
      </c>
      <c r="K40" s="776">
        <f>+'worksheet-MASTER'!L235</f>
        <v>0</v>
      </c>
      <c r="L40" s="777">
        <f>+'worksheet-MASTER'!M235</f>
        <v>0</v>
      </c>
      <c r="M40" s="777">
        <f>+'worksheet-MASTER'!N235</f>
        <v>0</v>
      </c>
      <c r="N40" s="777">
        <f>+'worksheet-MASTER'!O235</f>
        <v>0</v>
      </c>
      <c r="O40" s="777">
        <f>+'worksheet-MASTER'!P235</f>
        <v>0</v>
      </c>
      <c r="P40" s="778">
        <f>+'worksheet-MASTER'!AE235</f>
        <v>0</v>
      </c>
      <c r="Q40" s="846">
        <f t="shared" si="0"/>
        <v>0</v>
      </c>
      <c r="R40" s="847">
        <f t="shared" si="2"/>
        <v>1</v>
      </c>
      <c r="S40" s="847">
        <f t="shared" si="3"/>
        <v>1</v>
      </c>
      <c r="T40" s="848">
        <f t="shared" si="1"/>
        <v>0</v>
      </c>
    </row>
    <row r="41" spans="1:20" x14ac:dyDescent="0.2">
      <c r="A41" s="844">
        <f>+'worksheet-MASTER'!B241</f>
        <v>23</v>
      </c>
      <c r="B41" s="845"/>
      <c r="C41" s="805" t="str">
        <f>+'worksheet-MASTER'!D241</f>
        <v>x</v>
      </c>
      <c r="D41" s="793">
        <f>+'worksheet-MASTER'!E241</f>
        <v>0</v>
      </c>
      <c r="E41" s="776">
        <f>+'worksheet-MASTER'!F241</f>
        <v>0</v>
      </c>
      <c r="F41" s="776">
        <f>+'worksheet-MASTER'!G241</f>
        <v>0</v>
      </c>
      <c r="G41" s="776">
        <f>+'worksheet-MASTER'!H241</f>
        <v>0</v>
      </c>
      <c r="H41" s="776">
        <f>+'worksheet-MASTER'!I241</f>
        <v>0</v>
      </c>
      <c r="I41" s="776">
        <f>+'worksheet-MASTER'!J241</f>
        <v>0</v>
      </c>
      <c r="J41" s="776">
        <f>+'worksheet-MASTER'!K241</f>
        <v>0</v>
      </c>
      <c r="K41" s="776">
        <f>+'worksheet-MASTER'!L241</f>
        <v>0</v>
      </c>
      <c r="L41" s="777">
        <f>+'worksheet-MASTER'!M241</f>
        <v>0</v>
      </c>
      <c r="M41" s="777">
        <f>+'worksheet-MASTER'!N241</f>
        <v>0</v>
      </c>
      <c r="N41" s="777">
        <f>+'worksheet-MASTER'!O241</f>
        <v>0</v>
      </c>
      <c r="O41" s="777">
        <f>+'worksheet-MASTER'!P241</f>
        <v>0</v>
      </c>
      <c r="P41" s="778">
        <f>+'worksheet-MASTER'!AE241</f>
        <v>0</v>
      </c>
      <c r="Q41" s="846">
        <f t="shared" si="0"/>
        <v>0</v>
      </c>
      <c r="R41" s="847">
        <f t="shared" si="2"/>
        <v>1</v>
      </c>
      <c r="S41" s="847">
        <f t="shared" si="3"/>
        <v>1</v>
      </c>
      <c r="T41" s="848">
        <f t="shared" si="1"/>
        <v>0</v>
      </c>
    </row>
    <row r="42" spans="1:20" x14ac:dyDescent="0.2">
      <c r="A42" s="844">
        <f>+'worksheet-MASTER'!B247</f>
        <v>24</v>
      </c>
      <c r="B42" s="845"/>
      <c r="C42" s="805" t="str">
        <f>+'worksheet-MASTER'!D247</f>
        <v>x</v>
      </c>
      <c r="D42" s="793">
        <f>+'worksheet-MASTER'!E247</f>
        <v>0</v>
      </c>
      <c r="E42" s="776">
        <f>+'worksheet-MASTER'!F247</f>
        <v>0</v>
      </c>
      <c r="F42" s="776">
        <f>+'worksheet-MASTER'!G247</f>
        <v>0</v>
      </c>
      <c r="G42" s="776">
        <f>+'worksheet-MASTER'!H247</f>
        <v>0</v>
      </c>
      <c r="H42" s="776">
        <f>+'worksheet-MASTER'!I247</f>
        <v>0</v>
      </c>
      <c r="I42" s="776">
        <f>+'worksheet-MASTER'!J247</f>
        <v>0</v>
      </c>
      <c r="J42" s="776">
        <f>+'worksheet-MASTER'!K247</f>
        <v>0</v>
      </c>
      <c r="K42" s="776">
        <f>+'worksheet-MASTER'!L247</f>
        <v>0</v>
      </c>
      <c r="L42" s="777">
        <f>+'worksheet-MASTER'!M247</f>
        <v>0</v>
      </c>
      <c r="M42" s="777">
        <f>+'worksheet-MASTER'!N247</f>
        <v>0</v>
      </c>
      <c r="N42" s="777">
        <f>+'worksheet-MASTER'!O247</f>
        <v>0</v>
      </c>
      <c r="O42" s="777">
        <f>+'worksheet-MASTER'!P247</f>
        <v>0</v>
      </c>
      <c r="P42" s="778">
        <f>+'worksheet-MASTER'!AE247</f>
        <v>0</v>
      </c>
      <c r="Q42" s="846">
        <f t="shared" si="0"/>
        <v>0</v>
      </c>
      <c r="R42" s="847">
        <f t="shared" si="2"/>
        <v>1</v>
      </c>
      <c r="S42" s="847">
        <f t="shared" si="3"/>
        <v>1</v>
      </c>
      <c r="T42" s="848">
        <f t="shared" si="1"/>
        <v>0</v>
      </c>
    </row>
    <row r="43" spans="1:20" x14ac:dyDescent="0.2">
      <c r="A43" s="844">
        <f>+'worksheet-MASTER'!B253</f>
        <v>25</v>
      </c>
      <c r="B43" s="845"/>
      <c r="C43" s="805" t="str">
        <f>+'worksheet-MASTER'!D253</f>
        <v>x</v>
      </c>
      <c r="D43" s="793">
        <f>+'worksheet-MASTER'!E253</f>
        <v>0</v>
      </c>
      <c r="E43" s="776">
        <f>+'worksheet-MASTER'!F253</f>
        <v>0</v>
      </c>
      <c r="F43" s="776">
        <f>+'worksheet-MASTER'!G253</f>
        <v>0</v>
      </c>
      <c r="G43" s="776">
        <f>+'worksheet-MASTER'!H253</f>
        <v>0</v>
      </c>
      <c r="H43" s="776">
        <f>+'worksheet-MASTER'!I253</f>
        <v>0</v>
      </c>
      <c r="I43" s="776">
        <f>+'worksheet-MASTER'!J253</f>
        <v>0</v>
      </c>
      <c r="J43" s="776">
        <f>+'worksheet-MASTER'!K253</f>
        <v>0</v>
      </c>
      <c r="K43" s="776">
        <f>+'worksheet-MASTER'!L253</f>
        <v>0</v>
      </c>
      <c r="L43" s="777">
        <f>+'worksheet-MASTER'!M253</f>
        <v>0</v>
      </c>
      <c r="M43" s="777">
        <f>+'worksheet-MASTER'!N253</f>
        <v>0</v>
      </c>
      <c r="N43" s="777">
        <f>+'worksheet-MASTER'!O253</f>
        <v>0</v>
      </c>
      <c r="O43" s="777">
        <f>+'worksheet-MASTER'!P253</f>
        <v>0</v>
      </c>
      <c r="P43" s="778">
        <f>+'worksheet-MASTER'!AE253</f>
        <v>0</v>
      </c>
      <c r="Q43" s="846">
        <f t="shared" si="0"/>
        <v>0</v>
      </c>
      <c r="R43" s="847">
        <f t="shared" si="2"/>
        <v>1</v>
      </c>
      <c r="S43" s="847">
        <f t="shared" si="3"/>
        <v>1</v>
      </c>
      <c r="T43" s="848">
        <f t="shared" si="1"/>
        <v>0</v>
      </c>
    </row>
    <row r="44" spans="1:20" x14ac:dyDescent="0.2">
      <c r="A44" s="844">
        <f>+'worksheet-MASTER'!B259</f>
        <v>26</v>
      </c>
      <c r="B44" s="845"/>
      <c r="C44" s="805" t="str">
        <f>+'worksheet-MASTER'!D259</f>
        <v>x</v>
      </c>
      <c r="D44" s="793">
        <f>+'worksheet-MASTER'!E259</f>
        <v>0</v>
      </c>
      <c r="E44" s="776">
        <f>+'worksheet-MASTER'!F259</f>
        <v>0</v>
      </c>
      <c r="F44" s="776">
        <f>+'worksheet-MASTER'!G259</f>
        <v>0</v>
      </c>
      <c r="G44" s="776">
        <f>+'worksheet-MASTER'!H259</f>
        <v>0</v>
      </c>
      <c r="H44" s="776">
        <f>+'worksheet-MASTER'!I259</f>
        <v>0</v>
      </c>
      <c r="I44" s="776">
        <f>+'worksheet-MASTER'!J259</f>
        <v>0</v>
      </c>
      <c r="J44" s="776">
        <f>+'worksheet-MASTER'!K259</f>
        <v>0</v>
      </c>
      <c r="K44" s="776">
        <f>+'worksheet-MASTER'!L259</f>
        <v>0</v>
      </c>
      <c r="L44" s="777">
        <f>+'worksheet-MASTER'!M259</f>
        <v>0</v>
      </c>
      <c r="M44" s="777">
        <f>+'worksheet-MASTER'!N259</f>
        <v>0</v>
      </c>
      <c r="N44" s="777">
        <f>+'worksheet-MASTER'!O259</f>
        <v>0</v>
      </c>
      <c r="O44" s="777">
        <f>+'worksheet-MASTER'!P259</f>
        <v>0</v>
      </c>
      <c r="P44" s="778">
        <f>+'worksheet-MASTER'!AE259</f>
        <v>0</v>
      </c>
      <c r="Q44" s="846">
        <f t="shared" si="0"/>
        <v>0</v>
      </c>
      <c r="R44" s="847">
        <f t="shared" si="2"/>
        <v>1</v>
      </c>
      <c r="S44" s="847">
        <f t="shared" si="3"/>
        <v>1</v>
      </c>
      <c r="T44" s="848">
        <f t="shared" si="1"/>
        <v>0</v>
      </c>
    </row>
    <row r="45" spans="1:20" x14ac:dyDescent="0.2">
      <c r="A45" s="844">
        <f>+'worksheet-MASTER'!B265</f>
        <v>27</v>
      </c>
      <c r="B45" s="845"/>
      <c r="C45" s="805" t="str">
        <f>+'worksheet-MASTER'!D265</f>
        <v>x</v>
      </c>
      <c r="D45" s="793">
        <f>+'worksheet-MASTER'!E265</f>
        <v>0</v>
      </c>
      <c r="E45" s="776">
        <f>+'worksheet-MASTER'!F265</f>
        <v>0</v>
      </c>
      <c r="F45" s="776">
        <f>+'worksheet-MASTER'!G265</f>
        <v>0</v>
      </c>
      <c r="G45" s="776">
        <f>+'worksheet-MASTER'!H265</f>
        <v>0</v>
      </c>
      <c r="H45" s="776">
        <f>+'worksheet-MASTER'!I265</f>
        <v>0</v>
      </c>
      <c r="I45" s="776">
        <f>+'worksheet-MASTER'!J265</f>
        <v>0</v>
      </c>
      <c r="J45" s="776">
        <f>+'worksheet-MASTER'!K265</f>
        <v>0</v>
      </c>
      <c r="K45" s="776">
        <f>+'worksheet-MASTER'!L265</f>
        <v>0</v>
      </c>
      <c r="L45" s="777">
        <f>+'worksheet-MASTER'!M265</f>
        <v>0</v>
      </c>
      <c r="M45" s="777">
        <f>+'worksheet-MASTER'!N265</f>
        <v>0</v>
      </c>
      <c r="N45" s="777">
        <f>+'worksheet-MASTER'!O265</f>
        <v>0</v>
      </c>
      <c r="O45" s="777">
        <f>+'worksheet-MASTER'!P265</f>
        <v>0</v>
      </c>
      <c r="P45" s="778">
        <f>+'worksheet-MASTER'!AE265</f>
        <v>0</v>
      </c>
      <c r="Q45" s="846">
        <f t="shared" si="0"/>
        <v>0</v>
      </c>
      <c r="R45" s="847">
        <f t="shared" si="2"/>
        <v>1</v>
      </c>
      <c r="S45" s="847">
        <f t="shared" si="3"/>
        <v>1</v>
      </c>
      <c r="T45" s="848">
        <f t="shared" si="1"/>
        <v>0</v>
      </c>
    </row>
    <row r="46" spans="1:20" x14ac:dyDescent="0.2">
      <c r="A46" s="844" t="str">
        <f>+'worksheet-MASTER'!B273</f>
        <v>28 Building vacant</v>
      </c>
      <c r="B46" s="845"/>
      <c r="C46" s="805" t="str">
        <f>+'worksheet-MASTER'!D273</f>
        <v>x</v>
      </c>
      <c r="D46" s="793">
        <f>+'worksheet-MASTER'!E273</f>
        <v>0</v>
      </c>
      <c r="E46" s="776">
        <f>+'worksheet-MASTER'!F273</f>
        <v>0</v>
      </c>
      <c r="F46" s="776">
        <f>+'worksheet-MASTER'!G273</f>
        <v>0</v>
      </c>
      <c r="G46" s="776">
        <f>+'worksheet-MASTER'!H273</f>
        <v>0</v>
      </c>
      <c r="H46" s="776">
        <f>+'worksheet-MASTER'!I273</f>
        <v>0</v>
      </c>
      <c r="I46" s="776">
        <f>+'worksheet-MASTER'!J273</f>
        <v>0</v>
      </c>
      <c r="J46" s="776">
        <f>+'worksheet-MASTER'!K273</f>
        <v>0</v>
      </c>
      <c r="K46" s="776">
        <f>+'worksheet-MASTER'!L273</f>
        <v>0</v>
      </c>
      <c r="L46" s="777">
        <f>+'worksheet-MASTER'!M273</f>
        <v>0</v>
      </c>
      <c r="M46" s="777">
        <f>+'worksheet-MASTER'!N273</f>
        <v>0</v>
      </c>
      <c r="N46" s="777">
        <f>+'worksheet-MASTER'!O273</f>
        <v>0</v>
      </c>
      <c r="O46" s="777">
        <f>+'worksheet-MASTER'!P273</f>
        <v>0</v>
      </c>
      <c r="P46" s="778">
        <f>+'worksheet-MASTER'!AE273</f>
        <v>0</v>
      </c>
      <c r="Q46" s="846">
        <f t="shared" si="0"/>
        <v>0</v>
      </c>
      <c r="R46" s="847">
        <f t="shared" si="2"/>
        <v>1</v>
      </c>
      <c r="S46" s="847">
        <f t="shared" si="3"/>
        <v>1</v>
      </c>
      <c r="T46" s="848">
        <f t="shared" si="1"/>
        <v>0</v>
      </c>
    </row>
    <row r="47" spans="1:20" x14ac:dyDescent="0.2">
      <c r="A47" s="844">
        <f>+'worksheet-MASTER'!B279</f>
        <v>29</v>
      </c>
      <c r="B47" s="845"/>
      <c r="C47" s="805">
        <f>+'worksheet-MASTER'!D279</f>
        <v>0</v>
      </c>
      <c r="D47" s="793">
        <f>+'worksheet-MASTER'!E279</f>
        <v>0</v>
      </c>
      <c r="E47" s="776">
        <f>+'worksheet-MASTER'!F279</f>
        <v>0</v>
      </c>
      <c r="F47" s="776">
        <f>+'worksheet-MASTER'!G279</f>
        <v>0</v>
      </c>
      <c r="G47" s="776">
        <f>+'worksheet-MASTER'!H279</f>
        <v>0</v>
      </c>
      <c r="H47" s="776">
        <f>+'worksheet-MASTER'!I279</f>
        <v>0</v>
      </c>
      <c r="I47" s="776">
        <f>+'worksheet-MASTER'!J279</f>
        <v>0</v>
      </c>
      <c r="J47" s="776">
        <f>+'worksheet-MASTER'!K279</f>
        <v>0</v>
      </c>
      <c r="K47" s="776">
        <f>+'worksheet-MASTER'!L279</f>
        <v>0</v>
      </c>
      <c r="L47" s="777">
        <f>+'worksheet-MASTER'!M279</f>
        <v>0</v>
      </c>
      <c r="M47" s="777">
        <f>+'worksheet-MASTER'!N279</f>
        <v>0</v>
      </c>
      <c r="N47" s="777">
        <f>+'worksheet-MASTER'!O279</f>
        <v>0</v>
      </c>
      <c r="O47" s="777">
        <f>+'worksheet-MASTER'!P279</f>
        <v>0</v>
      </c>
      <c r="P47" s="778">
        <f>+'worksheet-MASTER'!AE279</f>
        <v>0</v>
      </c>
      <c r="Q47" s="846">
        <f t="shared" si="0"/>
        <v>0</v>
      </c>
      <c r="R47" s="847">
        <f t="shared" si="2"/>
        <v>1</v>
      </c>
      <c r="S47" s="847">
        <f t="shared" si="3"/>
        <v>1</v>
      </c>
      <c r="T47" s="848">
        <f t="shared" si="1"/>
        <v>0</v>
      </c>
    </row>
    <row r="48" spans="1:20" x14ac:dyDescent="0.2">
      <c r="A48" s="844">
        <f>+'worksheet-MASTER'!B285</f>
        <v>30</v>
      </c>
      <c r="B48" s="845"/>
      <c r="C48" s="805">
        <f>+'worksheet-MASTER'!D285</f>
        <v>0</v>
      </c>
      <c r="D48" s="793">
        <f>+'worksheet-MASTER'!E285</f>
        <v>0</v>
      </c>
      <c r="E48" s="776">
        <f>+'worksheet-MASTER'!F285</f>
        <v>0</v>
      </c>
      <c r="F48" s="776">
        <f>+'worksheet-MASTER'!G285</f>
        <v>0</v>
      </c>
      <c r="G48" s="776">
        <f>+'worksheet-MASTER'!H285</f>
        <v>0</v>
      </c>
      <c r="H48" s="776">
        <f>+'worksheet-MASTER'!I285</f>
        <v>0</v>
      </c>
      <c r="I48" s="776">
        <f>+'worksheet-MASTER'!J285</f>
        <v>0</v>
      </c>
      <c r="J48" s="776">
        <f>+'worksheet-MASTER'!K285</f>
        <v>0</v>
      </c>
      <c r="K48" s="776">
        <f>+'worksheet-MASTER'!L285</f>
        <v>0</v>
      </c>
      <c r="L48" s="777">
        <f>+'worksheet-MASTER'!M285</f>
        <v>0</v>
      </c>
      <c r="M48" s="777">
        <f>+'worksheet-MASTER'!N285</f>
        <v>0</v>
      </c>
      <c r="N48" s="777">
        <f>+'worksheet-MASTER'!O285</f>
        <v>0</v>
      </c>
      <c r="O48" s="777">
        <f>+'worksheet-MASTER'!P285</f>
        <v>0</v>
      </c>
      <c r="P48" s="778">
        <f>+'worksheet-MASTER'!AE285</f>
        <v>0</v>
      </c>
      <c r="Q48" s="846">
        <f t="shared" si="0"/>
        <v>0</v>
      </c>
      <c r="R48" s="847">
        <f t="shared" si="2"/>
        <v>1</v>
      </c>
      <c r="S48" s="847">
        <f t="shared" si="3"/>
        <v>1</v>
      </c>
      <c r="T48" s="848">
        <f t="shared" si="1"/>
        <v>0</v>
      </c>
    </row>
    <row r="49" spans="1:20" x14ac:dyDescent="0.2">
      <c r="A49" s="844">
        <f>+'worksheet-MASTER'!B291</f>
        <v>31</v>
      </c>
      <c r="B49" s="845"/>
      <c r="C49" s="805">
        <f>+'worksheet-MASTER'!D291</f>
        <v>0</v>
      </c>
      <c r="D49" s="793">
        <f>+'worksheet-MASTER'!E291</f>
        <v>0</v>
      </c>
      <c r="E49" s="776">
        <f>+'worksheet-MASTER'!F291</f>
        <v>0</v>
      </c>
      <c r="F49" s="776">
        <f>+'worksheet-MASTER'!G291</f>
        <v>0</v>
      </c>
      <c r="G49" s="776">
        <f>+'worksheet-MASTER'!H291</f>
        <v>0</v>
      </c>
      <c r="H49" s="776">
        <f>+'worksheet-MASTER'!I291</f>
        <v>0</v>
      </c>
      <c r="I49" s="776">
        <f>+'worksheet-MASTER'!J291</f>
        <v>0</v>
      </c>
      <c r="J49" s="776">
        <f>+'worksheet-MASTER'!K291</f>
        <v>0</v>
      </c>
      <c r="K49" s="776">
        <f>+'worksheet-MASTER'!L291</f>
        <v>0</v>
      </c>
      <c r="L49" s="777">
        <f>+'worksheet-MASTER'!M291</f>
        <v>0</v>
      </c>
      <c r="M49" s="777">
        <f>+'worksheet-MASTER'!N291</f>
        <v>0</v>
      </c>
      <c r="N49" s="777">
        <f>+'worksheet-MASTER'!O291</f>
        <v>0</v>
      </c>
      <c r="O49" s="777">
        <f>+'worksheet-MASTER'!P291</f>
        <v>0</v>
      </c>
      <c r="P49" s="778">
        <f>+'worksheet-MASTER'!AE291</f>
        <v>0</v>
      </c>
      <c r="Q49" s="846">
        <f t="shared" si="0"/>
        <v>0</v>
      </c>
      <c r="R49" s="847">
        <f t="shared" si="2"/>
        <v>1</v>
      </c>
      <c r="S49" s="847">
        <f t="shared" si="3"/>
        <v>1</v>
      </c>
      <c r="T49" s="848">
        <f t="shared" si="1"/>
        <v>0</v>
      </c>
    </row>
    <row r="50" spans="1:20" ht="13.5" thickBot="1" x14ac:dyDescent="0.25">
      <c r="A50" s="849">
        <f>+'worksheet-MASTER'!B297</f>
        <v>32</v>
      </c>
      <c r="B50" s="850"/>
      <c r="C50" s="851">
        <f>+'worksheet-MASTER'!D297</f>
        <v>0</v>
      </c>
      <c r="D50" s="852">
        <f>+'worksheet-MASTER'!E297</f>
        <v>0</v>
      </c>
      <c r="E50" s="853">
        <f>+'worksheet-MASTER'!F297</f>
        <v>0</v>
      </c>
      <c r="F50" s="853">
        <f>+'worksheet-MASTER'!G297</f>
        <v>0</v>
      </c>
      <c r="G50" s="853">
        <f>+'worksheet-MASTER'!H297</f>
        <v>0</v>
      </c>
      <c r="H50" s="853">
        <f>+'worksheet-MASTER'!I297</f>
        <v>0</v>
      </c>
      <c r="I50" s="853">
        <f>+'worksheet-MASTER'!J297</f>
        <v>0</v>
      </c>
      <c r="J50" s="853">
        <f>+'worksheet-MASTER'!K297</f>
        <v>0</v>
      </c>
      <c r="K50" s="853">
        <f>+'worksheet-MASTER'!L297</f>
        <v>0</v>
      </c>
      <c r="L50" s="854">
        <f>+'worksheet-MASTER'!M297</f>
        <v>0</v>
      </c>
      <c r="M50" s="854">
        <f>+'worksheet-MASTER'!N297</f>
        <v>0</v>
      </c>
      <c r="N50" s="854">
        <f>+'worksheet-MASTER'!O297</f>
        <v>0</v>
      </c>
      <c r="O50" s="854">
        <f>+'worksheet-MASTER'!P297</f>
        <v>0</v>
      </c>
      <c r="P50" s="855">
        <f>+'worksheet-MASTER'!AE297</f>
        <v>0</v>
      </c>
      <c r="Q50" s="856">
        <f t="shared" si="0"/>
        <v>0</v>
      </c>
      <c r="R50" s="857">
        <f t="shared" si="2"/>
        <v>1</v>
      </c>
      <c r="S50" s="857">
        <f t="shared" si="3"/>
        <v>1</v>
      </c>
      <c r="T50" s="858">
        <f t="shared" si="1"/>
        <v>0</v>
      </c>
    </row>
    <row r="51" spans="1:20" x14ac:dyDescent="0.2">
      <c r="A51" s="859" t="s">
        <v>351</v>
      </c>
      <c r="B51" s="800"/>
      <c r="C51" s="773"/>
      <c r="D51" s="860">
        <f>SUM(D15:D50)</f>
        <v>16100</v>
      </c>
      <c r="E51" s="775"/>
      <c r="F51" s="775"/>
      <c r="G51" s="775"/>
      <c r="H51" s="775"/>
      <c r="I51" s="775"/>
      <c r="J51" s="775"/>
      <c r="K51" s="775"/>
      <c r="L51" s="802"/>
      <c r="M51" s="802"/>
      <c r="N51" s="802"/>
      <c r="O51" s="802"/>
      <c r="P51" s="861">
        <f>SUM(P15:P50)</f>
        <v>171399.95600000001</v>
      </c>
      <c r="Q51" s="862">
        <f t="shared" si="0"/>
        <v>1</v>
      </c>
      <c r="R51" s="863">
        <f>(R50+Q51)-1</f>
        <v>1</v>
      </c>
      <c r="S51" s="863">
        <f>(S50+T51)-1</f>
        <v>1</v>
      </c>
      <c r="T51" s="862">
        <f t="shared" si="1"/>
        <v>1</v>
      </c>
    </row>
    <row r="52" spans="1:20" x14ac:dyDescent="0.2">
      <c r="A52" s="845" t="str">
        <f>+'worksheet-MASTER'!B306</f>
        <v>33 -Building other income</v>
      </c>
      <c r="B52" s="845"/>
      <c r="C52" s="805" t="str">
        <f>+'worksheet-MASTER'!D306</f>
        <v>x</v>
      </c>
      <c r="D52" s="793">
        <f>+'worksheet-MASTER'!E306</f>
        <v>0</v>
      </c>
      <c r="E52" s="776">
        <f>+'worksheet-MASTER'!F306</f>
        <v>0</v>
      </c>
      <c r="F52" s="776">
        <f>+'worksheet-MASTER'!G306</f>
        <v>0</v>
      </c>
      <c r="G52" s="776">
        <f>+'worksheet-MASTER'!H306</f>
        <v>0</v>
      </c>
      <c r="H52" s="776">
        <f>+'worksheet-MASTER'!I306</f>
        <v>0</v>
      </c>
      <c r="I52" s="776">
        <f>+'worksheet-MASTER'!J306</f>
        <v>0</v>
      </c>
      <c r="J52" s="776">
        <f>+'worksheet-MASTER'!K306</f>
        <v>0</v>
      </c>
      <c r="K52" s="776">
        <f>+'worksheet-MASTER'!L306</f>
        <v>0</v>
      </c>
      <c r="L52" s="777">
        <f>+'worksheet-MASTER'!M306</f>
        <v>0</v>
      </c>
      <c r="M52" s="777">
        <f>+'worksheet-MASTER'!N306</f>
        <v>0</v>
      </c>
      <c r="N52" s="777">
        <f>+'worksheet-MASTER'!O306</f>
        <v>0</v>
      </c>
      <c r="O52" s="777">
        <f>+'worksheet-MASTER'!P306</f>
        <v>0</v>
      </c>
      <c r="P52" s="778">
        <f>+'worksheet-MASTER'!AE306</f>
        <v>0</v>
      </c>
      <c r="Q52" s="776"/>
      <c r="R52" s="776"/>
      <c r="S52" s="776"/>
      <c r="T52" s="776"/>
    </row>
    <row r="53" spans="1:20" x14ac:dyDescent="0.2">
      <c r="A53" s="845">
        <f>+'worksheet-MASTER'!B312</f>
        <v>34</v>
      </c>
      <c r="B53" s="845"/>
      <c r="C53" s="805" t="str">
        <f>+'worksheet-MASTER'!D312</f>
        <v>x</v>
      </c>
      <c r="D53" s="793">
        <f>+'worksheet-MASTER'!E312</f>
        <v>0</v>
      </c>
      <c r="E53" s="776">
        <f>+'worksheet-MASTER'!F312</f>
        <v>0</v>
      </c>
      <c r="F53" s="776">
        <f>+'worksheet-MASTER'!G312</f>
        <v>0</v>
      </c>
      <c r="G53" s="776">
        <f>+'worksheet-MASTER'!H312</f>
        <v>0</v>
      </c>
      <c r="H53" s="776">
        <f>+'worksheet-MASTER'!I312</f>
        <v>0</v>
      </c>
      <c r="I53" s="776">
        <f>+'worksheet-MASTER'!J312</f>
        <v>0</v>
      </c>
      <c r="J53" s="776">
        <f>+'worksheet-MASTER'!K312</f>
        <v>0</v>
      </c>
      <c r="K53" s="776">
        <f>+'worksheet-MASTER'!L312</f>
        <v>0</v>
      </c>
      <c r="L53" s="777">
        <f>+'worksheet-MASTER'!M312</f>
        <v>0</v>
      </c>
      <c r="M53" s="777">
        <f>+'worksheet-MASTER'!N312</f>
        <v>0</v>
      </c>
      <c r="N53" s="777">
        <f>+'worksheet-MASTER'!O312</f>
        <v>0</v>
      </c>
      <c r="O53" s="777">
        <f>+'worksheet-MASTER'!P312</f>
        <v>0</v>
      </c>
      <c r="P53" s="778">
        <f>+'worksheet-MASTER'!AE312</f>
        <v>0</v>
      </c>
      <c r="Q53" s="776"/>
      <c r="R53" s="776"/>
      <c r="S53" s="776"/>
      <c r="T53" s="776"/>
    </row>
    <row r="54" spans="1:20" x14ac:dyDescent="0.2">
      <c r="A54" s="845">
        <f>+'worksheet-MASTER'!B318</f>
        <v>35</v>
      </c>
      <c r="B54" s="845"/>
      <c r="C54" s="805" t="str">
        <f>+'worksheet-MASTER'!D318</f>
        <v>x</v>
      </c>
      <c r="D54" s="793">
        <f>+'worksheet-MASTER'!E318</f>
        <v>0</v>
      </c>
      <c r="E54" s="776">
        <f>+'worksheet-MASTER'!F318</f>
        <v>0</v>
      </c>
      <c r="F54" s="776">
        <f>+'worksheet-MASTER'!G318</f>
        <v>0</v>
      </c>
      <c r="G54" s="776">
        <f>+'worksheet-MASTER'!H318</f>
        <v>0</v>
      </c>
      <c r="H54" s="776">
        <f>+'worksheet-MASTER'!I318</f>
        <v>0</v>
      </c>
      <c r="I54" s="776">
        <f>+'worksheet-MASTER'!J318</f>
        <v>0</v>
      </c>
      <c r="J54" s="776">
        <f>+'worksheet-MASTER'!K318</f>
        <v>0</v>
      </c>
      <c r="K54" s="776">
        <f>+'worksheet-MASTER'!L318</f>
        <v>0</v>
      </c>
      <c r="L54" s="777">
        <f>+'worksheet-MASTER'!M318</f>
        <v>0</v>
      </c>
      <c r="M54" s="777">
        <f>+'worksheet-MASTER'!N318</f>
        <v>0</v>
      </c>
      <c r="N54" s="777">
        <f>+'worksheet-MASTER'!O318</f>
        <v>0</v>
      </c>
      <c r="O54" s="777">
        <f>+'worksheet-MASTER'!P318</f>
        <v>0</v>
      </c>
      <c r="P54" s="778">
        <f>+'worksheet-MASTER'!AE318</f>
        <v>0</v>
      </c>
      <c r="Q54" s="776"/>
      <c r="R54" s="776"/>
      <c r="S54" s="776"/>
      <c r="T54" s="776"/>
    </row>
    <row r="55" spans="1:20" x14ac:dyDescent="0.2">
      <c r="A55" s="845">
        <f>+'worksheet-MASTER'!B324</f>
        <v>36</v>
      </c>
      <c r="B55" s="845"/>
      <c r="C55" s="805" t="str">
        <f>+'worksheet-MASTER'!D324</f>
        <v>x</v>
      </c>
      <c r="D55" s="793">
        <f>+'worksheet-MASTER'!E324</f>
        <v>0</v>
      </c>
      <c r="E55" s="776">
        <f>+'worksheet-MASTER'!F324</f>
        <v>0</v>
      </c>
      <c r="F55" s="776">
        <f>+'worksheet-MASTER'!G324</f>
        <v>0</v>
      </c>
      <c r="G55" s="776">
        <f>+'worksheet-MASTER'!H324</f>
        <v>0</v>
      </c>
      <c r="H55" s="776">
        <f>+'worksheet-MASTER'!I324</f>
        <v>0</v>
      </c>
      <c r="I55" s="776">
        <f>+'worksheet-MASTER'!J324</f>
        <v>0</v>
      </c>
      <c r="J55" s="776">
        <f>+'worksheet-MASTER'!K324</f>
        <v>0</v>
      </c>
      <c r="K55" s="776">
        <f>+'worksheet-MASTER'!L324</f>
        <v>0</v>
      </c>
      <c r="L55" s="777">
        <f>+'worksheet-MASTER'!M324</f>
        <v>0</v>
      </c>
      <c r="M55" s="777">
        <f>+'worksheet-MASTER'!N324</f>
        <v>0</v>
      </c>
      <c r="N55" s="777">
        <f>+'worksheet-MASTER'!O324</f>
        <v>0</v>
      </c>
      <c r="O55" s="777">
        <f>+'worksheet-MASTER'!P324</f>
        <v>0</v>
      </c>
      <c r="P55" s="778">
        <f>+'worksheet-MASTER'!AE324</f>
        <v>0</v>
      </c>
      <c r="Q55" s="776"/>
      <c r="R55" s="776"/>
      <c r="S55" s="776"/>
      <c r="T55" s="776"/>
    </row>
    <row r="56" spans="1:20" x14ac:dyDescent="0.2">
      <c r="A56" s="845">
        <f>+'worksheet-MASTER'!B330</f>
        <v>37</v>
      </c>
      <c r="B56" s="845"/>
      <c r="C56" s="805" t="str">
        <f>+'worksheet-MASTER'!D330</f>
        <v>x</v>
      </c>
      <c r="D56" s="793">
        <f>+'worksheet-MASTER'!E330</f>
        <v>0</v>
      </c>
      <c r="E56" s="776">
        <f>+'worksheet-MASTER'!F330</f>
        <v>0</v>
      </c>
      <c r="F56" s="776">
        <f>+'worksheet-MASTER'!G330</f>
        <v>0</v>
      </c>
      <c r="G56" s="776">
        <f>+'worksheet-MASTER'!H330</f>
        <v>0</v>
      </c>
      <c r="H56" s="776">
        <f>+'worksheet-MASTER'!I330</f>
        <v>0</v>
      </c>
      <c r="I56" s="776">
        <f>+'worksheet-MASTER'!J330</f>
        <v>0</v>
      </c>
      <c r="J56" s="776">
        <f>+'worksheet-MASTER'!K330</f>
        <v>0</v>
      </c>
      <c r="K56" s="776">
        <f>+'worksheet-MASTER'!L330</f>
        <v>0</v>
      </c>
      <c r="L56" s="777">
        <f>+'worksheet-MASTER'!M330</f>
        <v>0</v>
      </c>
      <c r="M56" s="777">
        <f>+'worksheet-MASTER'!N330</f>
        <v>0</v>
      </c>
      <c r="N56" s="777">
        <f>+'worksheet-MASTER'!O330</f>
        <v>0</v>
      </c>
      <c r="O56" s="777">
        <f>+'worksheet-MASTER'!P330</f>
        <v>0</v>
      </c>
      <c r="P56" s="778">
        <f>+'worksheet-MASTER'!AE330</f>
        <v>0</v>
      </c>
      <c r="Q56" s="776"/>
      <c r="R56" s="776"/>
      <c r="S56" s="776"/>
      <c r="T56" s="776"/>
    </row>
  </sheetData>
  <phoneticPr fontId="2" type="noConversion"/>
  <pageMargins left="0.75" right="0.75" top="1" bottom="1" header="0.5" footer="0.5"/>
  <pageSetup scale="5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P65"/>
  <sheetViews>
    <sheetView showGridLines="0" zoomScaleNormal="100" workbookViewId="0">
      <pane ySplit="7" topLeftCell="A8" activePane="bottomLeft" state="frozen"/>
      <selection pane="bottomLeft" activeCell="J6" sqref="J6"/>
    </sheetView>
  </sheetViews>
  <sheetFormatPr defaultColWidth="9.140625" defaultRowHeight="12.75" x14ac:dyDescent="0.2"/>
  <cols>
    <col min="1" max="1" width="1.42578125" style="874" customWidth="1"/>
    <col min="2" max="2" width="33.85546875" style="874" customWidth="1"/>
    <col min="3" max="3" width="39.140625" style="874" customWidth="1"/>
    <col min="4" max="4" width="28.85546875" style="874" customWidth="1"/>
    <col min="5" max="5" width="15" style="874" customWidth="1"/>
    <col min="6" max="6" width="11.140625" style="874" customWidth="1"/>
    <col min="7" max="7" width="12.85546875" style="874" customWidth="1"/>
    <col min="8" max="8" width="7" style="874" customWidth="1"/>
    <col min="9" max="9" width="21" style="874" customWidth="1"/>
    <col min="10" max="10" width="10.140625" style="874" bestFit="1" customWidth="1"/>
    <col min="11" max="16384" width="9.140625" style="874"/>
  </cols>
  <sheetData>
    <row r="1" spans="2:16" ht="5.25" customHeight="1" x14ac:dyDescent="0.2">
      <c r="B1" s="914"/>
    </row>
    <row r="2" spans="2:16" ht="9.9499999999999993" customHeight="1" x14ac:dyDescent="0.2">
      <c r="B2" s="914"/>
    </row>
    <row r="3" spans="2:16" ht="15" customHeight="1" x14ac:dyDescent="0.2">
      <c r="B3" s="914"/>
      <c r="G3" s="899" t="s">
        <v>402</v>
      </c>
      <c r="H3" s="958"/>
      <c r="I3" s="958"/>
    </row>
    <row r="4" spans="2:16" ht="15" customHeight="1" x14ac:dyDescent="0.2">
      <c r="B4" s="914"/>
      <c r="G4" s="899" t="s">
        <v>403</v>
      </c>
      <c r="H4" s="959"/>
      <c r="I4" s="959"/>
    </row>
    <row r="5" spans="2:16" ht="15" customHeight="1" x14ac:dyDescent="0.2">
      <c r="B5" s="914"/>
      <c r="G5" s="899" t="s">
        <v>404</v>
      </c>
      <c r="H5" s="960"/>
      <c r="I5" s="960"/>
    </row>
    <row r="6" spans="2:16" ht="18.75" customHeight="1" thickBot="1" x14ac:dyDescent="0.25">
      <c r="B6" s="878"/>
      <c r="C6" s="878"/>
      <c r="D6" s="878"/>
      <c r="E6" s="878"/>
      <c r="F6" s="878"/>
      <c r="G6" s="878"/>
      <c r="H6" s="879"/>
      <c r="I6" s="952"/>
    </row>
    <row r="7" spans="2:16" ht="38.25" customHeight="1" thickBot="1" x14ac:dyDescent="0.25">
      <c r="B7" s="972" t="s">
        <v>399</v>
      </c>
      <c r="C7" s="973"/>
      <c r="D7" s="973"/>
      <c r="E7" s="973"/>
      <c r="F7" s="973"/>
      <c r="G7" s="973"/>
      <c r="H7" s="973"/>
      <c r="I7" s="974"/>
    </row>
    <row r="8" spans="2:16" ht="10.5" customHeight="1" x14ac:dyDescent="0.2">
      <c r="B8" s="886"/>
      <c r="C8" s="886"/>
      <c r="D8" s="886"/>
      <c r="E8" s="886"/>
      <c r="F8" s="886"/>
      <c r="G8" s="886"/>
      <c r="H8" s="886"/>
      <c r="I8" s="886"/>
    </row>
    <row r="9" spans="2:16" s="915" customFormat="1" ht="18.75" customHeight="1" x14ac:dyDescent="0.2">
      <c r="B9" s="888" t="s">
        <v>405</v>
      </c>
      <c r="C9" s="897"/>
      <c r="D9" s="885"/>
      <c r="E9" s="885"/>
      <c r="F9" s="885"/>
      <c r="G9" s="885"/>
      <c r="H9" s="885"/>
      <c r="I9" s="885"/>
    </row>
    <row r="10" spans="2:16" ht="15" customHeight="1" x14ac:dyDescent="0.3">
      <c r="B10" s="889"/>
      <c r="C10" s="865"/>
      <c r="D10" s="865"/>
      <c r="E10" s="867"/>
      <c r="F10" s="865"/>
      <c r="G10" s="867"/>
      <c r="H10" s="867"/>
      <c r="I10" s="867"/>
    </row>
    <row r="11" spans="2:16" ht="15" customHeight="1" x14ac:dyDescent="0.3">
      <c r="B11" s="890" t="s">
        <v>406</v>
      </c>
      <c r="C11" s="891"/>
      <c r="D11" s="912" t="s">
        <v>367</v>
      </c>
      <c r="E11" s="892"/>
      <c r="F11" s="912" t="s">
        <v>368</v>
      </c>
      <c r="G11" s="898" t="s">
        <v>369</v>
      </c>
      <c r="H11" s="975" t="s">
        <v>400</v>
      </c>
      <c r="I11" s="975"/>
    </row>
    <row r="12" spans="2:16" ht="15" customHeight="1" x14ac:dyDescent="0.3">
      <c r="B12" s="889"/>
      <c r="C12" s="912" t="s">
        <v>370</v>
      </c>
      <c r="D12" s="912" t="s">
        <v>371</v>
      </c>
      <c r="E12" s="893"/>
      <c r="F12" s="912" t="s">
        <v>372</v>
      </c>
      <c r="G12" s="880"/>
      <c r="H12" s="894"/>
      <c r="I12" s="898" t="s">
        <v>401</v>
      </c>
    </row>
    <row r="13" spans="2:16" ht="15" customHeight="1" x14ac:dyDescent="0.3">
      <c r="B13" s="889"/>
      <c r="C13" s="912" t="s">
        <v>208</v>
      </c>
      <c r="D13" s="921" t="e">
        <f>-PMT(I17,I15*D17,D15)</f>
        <v>#NUM!</v>
      </c>
      <c r="E13" s="912" t="s">
        <v>373</v>
      </c>
      <c r="F13" s="880"/>
      <c r="G13" s="880"/>
      <c r="H13" s="880"/>
      <c r="I13" s="880"/>
      <c r="L13" s="916"/>
    </row>
    <row r="14" spans="2:16" ht="15" customHeight="1" x14ac:dyDescent="0.3">
      <c r="B14" s="889"/>
      <c r="C14" s="880"/>
      <c r="D14" s="880"/>
      <c r="E14" s="880"/>
      <c r="F14" s="880"/>
      <c r="G14" s="880"/>
      <c r="H14" s="880"/>
      <c r="I14" s="880"/>
      <c r="J14" s="916"/>
      <c r="L14" s="917"/>
    </row>
    <row r="15" spans="2:16" ht="15" hidden="1" customHeight="1" x14ac:dyDescent="0.3">
      <c r="B15" s="890" t="s">
        <v>407</v>
      </c>
      <c r="C15" s="880" t="s">
        <v>409</v>
      </c>
      <c r="D15" s="895">
        <f>C11</f>
        <v>0</v>
      </c>
      <c r="E15" s="880"/>
      <c r="F15" s="880"/>
      <c r="G15" s="992" t="s">
        <v>412</v>
      </c>
      <c r="H15" s="992"/>
      <c r="I15" s="893">
        <v>12</v>
      </c>
      <c r="J15" s="916"/>
      <c r="L15" s="917"/>
      <c r="M15" s="991"/>
      <c r="N15" s="991"/>
      <c r="O15" s="991"/>
      <c r="P15" s="991"/>
    </row>
    <row r="16" spans="2:16" ht="15" hidden="1" customHeight="1" x14ac:dyDescent="0.3">
      <c r="B16" s="889"/>
      <c r="C16" s="880" t="s">
        <v>410</v>
      </c>
      <c r="D16" s="882">
        <f>H12</f>
        <v>0</v>
      </c>
      <c r="E16" s="880"/>
      <c r="F16" s="880"/>
      <c r="G16" s="992" t="s">
        <v>413</v>
      </c>
      <c r="H16" s="992"/>
      <c r="I16" s="893">
        <v>2</v>
      </c>
      <c r="J16" s="916"/>
      <c r="L16" s="917"/>
    </row>
    <row r="17" spans="2:12" ht="15" hidden="1" customHeight="1" x14ac:dyDescent="0.3">
      <c r="B17" s="889"/>
      <c r="C17" s="880" t="s">
        <v>411</v>
      </c>
      <c r="D17" s="896">
        <f>E12</f>
        <v>0</v>
      </c>
      <c r="E17" s="880"/>
      <c r="F17" s="880"/>
      <c r="G17" s="992" t="s">
        <v>414</v>
      </c>
      <c r="H17" s="992"/>
      <c r="I17" s="882">
        <f>(1+D16/I16)^(I16/I15)-1</f>
        <v>0</v>
      </c>
      <c r="J17" s="916"/>
      <c r="L17" s="917"/>
    </row>
    <row r="18" spans="2:12" ht="15" hidden="1" customHeight="1" x14ac:dyDescent="0.3">
      <c r="B18" s="889"/>
      <c r="C18" s="880"/>
      <c r="D18" s="881"/>
      <c r="E18" s="880"/>
      <c r="F18" s="880"/>
      <c r="G18" s="880"/>
      <c r="H18" s="880"/>
      <c r="I18" s="880"/>
      <c r="J18" s="916"/>
      <c r="L18" s="917"/>
    </row>
    <row r="19" spans="2:12" ht="15" customHeight="1" x14ac:dyDescent="0.2">
      <c r="B19" s="888" t="s">
        <v>408</v>
      </c>
      <c r="C19" s="994"/>
      <c r="D19" s="994"/>
      <c r="E19" s="994"/>
      <c r="F19" s="994"/>
      <c r="G19" s="994"/>
      <c r="H19" s="994"/>
      <c r="I19" s="994"/>
      <c r="J19" s="916"/>
      <c r="L19" s="917"/>
    </row>
    <row r="20" spans="2:12" ht="15" customHeight="1" x14ac:dyDescent="0.3">
      <c r="B20" s="889"/>
      <c r="C20" s="994"/>
      <c r="D20" s="994"/>
      <c r="E20" s="994"/>
      <c r="F20" s="994"/>
      <c r="G20" s="994"/>
      <c r="H20" s="994"/>
      <c r="I20" s="994"/>
      <c r="J20" s="916"/>
      <c r="L20" s="917"/>
    </row>
    <row r="21" spans="2:12" ht="15" customHeight="1" x14ac:dyDescent="0.2">
      <c r="B21" s="884"/>
      <c r="C21" s="994"/>
      <c r="D21" s="994"/>
      <c r="E21" s="994"/>
      <c r="F21" s="994"/>
      <c r="G21" s="994"/>
      <c r="H21" s="994"/>
      <c r="I21" s="994"/>
      <c r="J21" s="916"/>
      <c r="L21" s="917"/>
    </row>
    <row r="22" spans="2:12" ht="15" customHeight="1" x14ac:dyDescent="0.2">
      <c r="B22" s="884"/>
      <c r="C22" s="994"/>
      <c r="D22" s="994"/>
      <c r="E22" s="994"/>
      <c r="F22" s="994"/>
      <c r="G22" s="994"/>
      <c r="H22" s="994"/>
      <c r="I22" s="994"/>
      <c r="J22" s="916"/>
      <c r="L22" s="917"/>
    </row>
    <row r="23" spans="2:12" ht="15" customHeight="1" thickBot="1" x14ac:dyDescent="0.25">
      <c r="B23" s="884"/>
      <c r="C23" s="865"/>
      <c r="D23" s="865"/>
      <c r="E23" s="865"/>
      <c r="F23" s="865"/>
      <c r="G23" s="867"/>
      <c r="H23" s="865"/>
      <c r="I23" s="867"/>
      <c r="J23" s="918"/>
      <c r="L23" s="919"/>
    </row>
    <row r="24" spans="2:12" ht="20.25" customHeight="1" thickBot="1" x14ac:dyDescent="0.25">
      <c r="B24" s="888" t="s">
        <v>415</v>
      </c>
      <c r="C24" s="900" t="s">
        <v>374</v>
      </c>
      <c r="D24" s="901" t="s">
        <v>375</v>
      </c>
      <c r="E24" s="995" t="s">
        <v>376</v>
      </c>
      <c r="F24" s="964"/>
      <c r="G24" s="964"/>
      <c r="H24" s="964" t="s">
        <v>375</v>
      </c>
      <c r="I24" s="965"/>
      <c r="J24" s="918"/>
      <c r="L24" s="919"/>
    </row>
    <row r="25" spans="2:12" ht="15" customHeight="1" x14ac:dyDescent="0.2">
      <c r="B25" s="887"/>
      <c r="C25" s="903" t="s">
        <v>416</v>
      </c>
      <c r="D25" s="923"/>
      <c r="E25" s="966" t="s">
        <v>419</v>
      </c>
      <c r="F25" s="966"/>
      <c r="G25" s="967"/>
      <c r="H25" s="977"/>
      <c r="I25" s="978"/>
      <c r="J25" s="918"/>
      <c r="L25" s="919"/>
    </row>
    <row r="26" spans="2:12" ht="15" customHeight="1" x14ac:dyDescent="0.2">
      <c r="B26" s="887"/>
      <c r="C26" s="904" t="s">
        <v>417</v>
      </c>
      <c r="D26" s="924"/>
      <c r="E26" s="968" t="s">
        <v>420</v>
      </c>
      <c r="F26" s="968"/>
      <c r="G26" s="969"/>
      <c r="H26" s="962"/>
      <c r="I26" s="963"/>
      <c r="J26" s="918"/>
      <c r="L26" s="919"/>
    </row>
    <row r="27" spans="2:12" ht="15" customHeight="1" x14ac:dyDescent="0.2">
      <c r="B27" s="887"/>
      <c r="C27" s="904" t="s">
        <v>418</v>
      </c>
      <c r="D27" s="924"/>
      <c r="E27" s="968" t="s">
        <v>421</v>
      </c>
      <c r="F27" s="968"/>
      <c r="G27" s="969"/>
      <c r="H27" s="962"/>
      <c r="I27" s="963"/>
      <c r="J27" s="918"/>
      <c r="L27" s="919"/>
    </row>
    <row r="28" spans="2:12" ht="15" customHeight="1" thickBot="1" x14ac:dyDescent="0.25">
      <c r="B28" s="887"/>
      <c r="C28" s="905" t="s">
        <v>418</v>
      </c>
      <c r="D28" s="925"/>
      <c r="E28" s="983" t="s">
        <v>422</v>
      </c>
      <c r="F28" s="983"/>
      <c r="G28" s="984"/>
      <c r="H28" s="979"/>
      <c r="I28" s="980"/>
      <c r="J28" s="918"/>
      <c r="L28" s="919"/>
    </row>
    <row r="29" spans="2:12" ht="18.75" customHeight="1" thickBot="1" x14ac:dyDescent="0.25">
      <c r="B29" s="887"/>
      <c r="C29" s="902" t="s">
        <v>19</v>
      </c>
      <c r="D29" s="922">
        <f>SUM(D25:D28)</f>
        <v>0</v>
      </c>
      <c r="E29" s="976" t="s">
        <v>19</v>
      </c>
      <c r="F29" s="976"/>
      <c r="G29" s="976"/>
      <c r="H29" s="981">
        <f>SUM(H25:H28)</f>
        <v>0</v>
      </c>
      <c r="I29" s="982"/>
      <c r="J29" s="918"/>
      <c r="L29" s="919"/>
    </row>
    <row r="30" spans="2:12" ht="15" customHeight="1" x14ac:dyDescent="0.2">
      <c r="B30" s="884"/>
      <c r="C30" s="865"/>
      <c r="D30" s="865"/>
      <c r="E30" s="865"/>
      <c r="F30" s="865"/>
      <c r="G30" s="865"/>
      <c r="H30" s="865"/>
      <c r="I30" s="865"/>
      <c r="J30" s="918"/>
      <c r="L30" s="919"/>
    </row>
    <row r="31" spans="2:12" ht="15" customHeight="1" x14ac:dyDescent="0.2">
      <c r="B31" s="986" t="s">
        <v>423</v>
      </c>
      <c r="C31" s="993"/>
      <c r="D31" s="993"/>
      <c r="E31" s="993"/>
      <c r="F31" s="993"/>
      <c r="G31" s="993"/>
      <c r="H31" s="993"/>
      <c r="I31" s="993"/>
      <c r="J31" s="918"/>
      <c r="L31" s="919"/>
    </row>
    <row r="32" spans="2:12" ht="15" customHeight="1" x14ac:dyDescent="0.2">
      <c r="B32" s="986"/>
      <c r="C32" s="993"/>
      <c r="D32" s="993"/>
      <c r="E32" s="993"/>
      <c r="F32" s="993"/>
      <c r="G32" s="993"/>
      <c r="H32" s="993"/>
      <c r="I32" s="993"/>
      <c r="J32" s="918"/>
      <c r="L32" s="919"/>
    </row>
    <row r="33" spans="2:12" ht="111.75" customHeight="1" x14ac:dyDescent="0.2">
      <c r="B33" s="986"/>
      <c r="C33" s="993"/>
      <c r="D33" s="993"/>
      <c r="E33" s="993"/>
      <c r="F33" s="993"/>
      <c r="G33" s="993"/>
      <c r="H33" s="993"/>
      <c r="I33" s="993"/>
      <c r="J33" s="918"/>
      <c r="L33" s="919"/>
    </row>
    <row r="34" spans="2:12" ht="15" customHeight="1" x14ac:dyDescent="0.2">
      <c r="B34" s="986"/>
      <c r="C34" s="993"/>
      <c r="D34" s="993"/>
      <c r="E34" s="993"/>
      <c r="F34" s="993"/>
      <c r="G34" s="993"/>
      <c r="H34" s="993"/>
      <c r="I34" s="993"/>
      <c r="J34" s="918"/>
      <c r="L34" s="919"/>
    </row>
    <row r="35" spans="2:12" ht="15" customHeight="1" x14ac:dyDescent="0.2">
      <c r="B35" s="884"/>
      <c r="C35" s="865"/>
      <c r="D35" s="865"/>
      <c r="E35" s="865"/>
      <c r="F35" s="865"/>
      <c r="G35" s="867"/>
      <c r="H35" s="865"/>
      <c r="I35" s="867"/>
      <c r="J35" s="918"/>
      <c r="L35" s="919"/>
    </row>
    <row r="36" spans="2:12" ht="36.75" customHeight="1" x14ac:dyDescent="0.2">
      <c r="B36" s="911" t="s">
        <v>424</v>
      </c>
      <c r="C36" s="970"/>
      <c r="D36" s="970"/>
      <c r="E36" s="970"/>
      <c r="F36" s="970"/>
      <c r="G36" s="970"/>
      <c r="H36" s="970"/>
      <c r="I36" s="970"/>
    </row>
    <row r="37" spans="2:12" ht="7.5" customHeight="1" x14ac:dyDescent="0.2">
      <c r="B37" s="884"/>
      <c r="C37" s="985"/>
      <c r="D37" s="985"/>
      <c r="E37" s="985"/>
      <c r="F37" s="985"/>
      <c r="G37" s="985"/>
      <c r="H37" s="985"/>
      <c r="I37" s="985"/>
    </row>
    <row r="38" spans="2:12" ht="36.75" customHeight="1" x14ac:dyDescent="0.2">
      <c r="B38" s="911" t="s">
        <v>377</v>
      </c>
      <c r="C38" s="970"/>
      <c r="D38" s="970"/>
      <c r="E38" s="970"/>
      <c r="F38" s="970"/>
      <c r="G38" s="970"/>
      <c r="H38" s="970"/>
      <c r="I38" s="970"/>
    </row>
    <row r="39" spans="2:12" ht="8.25" customHeight="1" x14ac:dyDescent="0.2">
      <c r="B39" s="906"/>
      <c r="C39" s="865"/>
      <c r="D39" s="865"/>
      <c r="E39" s="865"/>
      <c r="F39" s="865"/>
      <c r="G39" s="865"/>
      <c r="H39" s="865"/>
      <c r="I39" s="865"/>
    </row>
    <row r="40" spans="2:12" ht="24.75" customHeight="1" x14ac:dyDescent="0.35">
      <c r="B40" s="971" t="str">
        <f>IF(AND(C36&lt;&gt;"",C38&lt;&gt;""),"**Warning, enter sq. ft. or no. of stes only.**","")</f>
        <v/>
      </c>
      <c r="C40" s="971"/>
      <c r="D40" s="971"/>
      <c r="E40" s="971"/>
      <c r="F40" s="971"/>
      <c r="G40" s="971"/>
      <c r="H40" s="971"/>
      <c r="I40" s="971"/>
    </row>
    <row r="41" spans="2:12" ht="15" customHeight="1" thickBot="1" x14ac:dyDescent="0.25">
      <c r="B41" s="867"/>
      <c r="C41" s="865"/>
      <c r="D41" s="865"/>
      <c r="E41" s="865"/>
      <c r="F41" s="865"/>
      <c r="G41" s="865"/>
      <c r="H41" s="865"/>
      <c r="I41" s="865"/>
    </row>
    <row r="42" spans="2:12" ht="24.75" customHeight="1" thickBot="1" x14ac:dyDescent="0.45">
      <c r="B42" s="987" t="s">
        <v>378</v>
      </c>
      <c r="C42" s="988"/>
      <c r="D42" s="988"/>
      <c r="E42" s="988"/>
      <c r="F42" s="988"/>
      <c r="G42" s="988"/>
      <c r="H42" s="988"/>
      <c r="I42" s="989"/>
    </row>
    <row r="43" spans="2:12" s="915" customFormat="1" ht="21" customHeight="1" x14ac:dyDescent="0.2">
      <c r="B43" s="907" t="s">
        <v>379</v>
      </c>
      <c r="C43" s="926"/>
      <c r="D43" s="990" t="s">
        <v>389</v>
      </c>
      <c r="E43" s="990"/>
      <c r="F43" s="996"/>
      <c r="G43" s="997"/>
      <c r="H43" s="997"/>
      <c r="I43" s="998"/>
    </row>
    <row r="44" spans="2:12" s="915" customFormat="1" ht="21" customHeight="1" x14ac:dyDescent="0.2">
      <c r="B44" s="908" t="s">
        <v>380</v>
      </c>
      <c r="C44" s="927"/>
      <c r="D44" s="961" t="s">
        <v>390</v>
      </c>
      <c r="E44" s="961"/>
      <c r="F44" s="999"/>
      <c r="G44" s="1000"/>
      <c r="H44" s="1000"/>
      <c r="I44" s="1001"/>
    </row>
    <row r="45" spans="2:12" s="915" customFormat="1" ht="21" customHeight="1" x14ac:dyDescent="0.2">
      <c r="B45" s="908" t="s">
        <v>383</v>
      </c>
      <c r="C45" s="928" t="e">
        <f>C43/C36</f>
        <v>#DIV/0!</v>
      </c>
      <c r="D45" s="961" t="s">
        <v>44</v>
      </c>
      <c r="E45" s="961"/>
      <c r="F45" s="1002">
        <f>SUM(F43+F44)</f>
        <v>0</v>
      </c>
      <c r="G45" s="1003"/>
      <c r="H45" s="1003"/>
      <c r="I45" s="1004"/>
    </row>
    <row r="46" spans="2:12" s="915" customFormat="1" ht="21" customHeight="1" x14ac:dyDescent="0.2">
      <c r="B46" s="908" t="s">
        <v>381</v>
      </c>
      <c r="C46" s="928" t="e">
        <f>C43/C38</f>
        <v>#DIV/0!</v>
      </c>
      <c r="D46" s="961" t="s">
        <v>391</v>
      </c>
      <c r="E46" s="961"/>
      <c r="F46" s="999"/>
      <c r="G46" s="1000"/>
      <c r="H46" s="1000"/>
      <c r="I46" s="1001"/>
    </row>
    <row r="47" spans="2:12" s="915" customFormat="1" ht="21" customHeight="1" x14ac:dyDescent="0.2">
      <c r="B47" s="908" t="s">
        <v>382</v>
      </c>
      <c r="C47" s="928" t="e">
        <f>C44/C36</f>
        <v>#DIV/0!</v>
      </c>
      <c r="D47" s="961" t="s">
        <v>392</v>
      </c>
      <c r="E47" s="961"/>
      <c r="F47" s="1002">
        <f>SUM(F45+F46)</f>
        <v>0</v>
      </c>
      <c r="G47" s="1003"/>
      <c r="H47" s="1003"/>
      <c r="I47" s="1004"/>
    </row>
    <row r="48" spans="2:12" s="915" customFormat="1" ht="21" customHeight="1" x14ac:dyDescent="0.2">
      <c r="B48" s="909" t="s">
        <v>384</v>
      </c>
      <c r="C48" s="928" t="e">
        <f>C44/C38</f>
        <v>#DIV/0!</v>
      </c>
      <c r="D48" s="961" t="s">
        <v>397</v>
      </c>
      <c r="E48" s="961"/>
      <c r="F48" s="1005"/>
      <c r="G48" s="1006"/>
      <c r="H48" s="1006"/>
      <c r="I48" s="1007"/>
    </row>
    <row r="49" spans="2:10" s="915" customFormat="1" ht="21" customHeight="1" x14ac:dyDescent="0.2">
      <c r="B49" s="909" t="s">
        <v>385</v>
      </c>
      <c r="C49" s="928" t="e">
        <f>C11/C36</f>
        <v>#DIV/0!</v>
      </c>
      <c r="D49" s="961" t="s">
        <v>425</v>
      </c>
      <c r="E49" s="961"/>
      <c r="F49" s="1008">
        <f>F47*F48</f>
        <v>0</v>
      </c>
      <c r="G49" s="1009"/>
      <c r="H49" s="1009"/>
      <c r="I49" s="1010"/>
      <c r="J49" s="920"/>
    </row>
    <row r="50" spans="2:10" s="915" customFormat="1" ht="21" customHeight="1" x14ac:dyDescent="0.2">
      <c r="B50" s="909" t="s">
        <v>386</v>
      </c>
      <c r="C50" s="928" t="e">
        <f>C11/C38</f>
        <v>#DIV/0!</v>
      </c>
      <c r="D50" s="961" t="s">
        <v>393</v>
      </c>
      <c r="E50" s="961"/>
      <c r="F50" s="999"/>
      <c r="G50" s="1000"/>
      <c r="H50" s="1000"/>
      <c r="I50" s="1001"/>
    </row>
    <row r="51" spans="2:10" s="915" customFormat="1" ht="21" customHeight="1" x14ac:dyDescent="0.2">
      <c r="B51" s="909" t="s">
        <v>387</v>
      </c>
      <c r="C51" s="929" t="e">
        <f>C11/C43</f>
        <v>#DIV/0!</v>
      </c>
      <c r="D51" s="1014" t="s">
        <v>394</v>
      </c>
      <c r="E51" s="1015"/>
      <c r="F51" s="1002">
        <f>(F47-F49)+F50</f>
        <v>0</v>
      </c>
      <c r="G51" s="1003"/>
      <c r="H51" s="1003"/>
      <c r="I51" s="1004"/>
    </row>
    <row r="52" spans="2:10" s="915" customFormat="1" ht="21" customHeight="1" x14ac:dyDescent="0.2">
      <c r="B52" s="909" t="s">
        <v>388</v>
      </c>
      <c r="C52" s="929" t="e">
        <f>C11/C44</f>
        <v>#DIV/0!</v>
      </c>
      <c r="D52" s="1014" t="s">
        <v>395</v>
      </c>
      <c r="E52" s="1015"/>
      <c r="F52" s="999"/>
      <c r="G52" s="1000"/>
      <c r="H52" s="1000"/>
      <c r="I52" s="1001"/>
    </row>
    <row r="53" spans="2:10" s="915" customFormat="1" ht="21" customHeight="1" thickBot="1" x14ac:dyDescent="0.25">
      <c r="B53" s="910" t="s">
        <v>398</v>
      </c>
      <c r="C53" s="951" t="e">
        <f>F53/(D13*12)</f>
        <v>#NUM!</v>
      </c>
      <c r="D53" s="1016" t="s">
        <v>396</v>
      </c>
      <c r="E53" s="1017"/>
      <c r="F53" s="1011">
        <f>(F51-F52)</f>
        <v>0</v>
      </c>
      <c r="G53" s="1012"/>
      <c r="H53" s="1012"/>
      <c r="I53" s="1013"/>
    </row>
    <row r="54" spans="2:10" ht="15" customHeight="1" x14ac:dyDescent="0.2">
      <c r="B54" s="871"/>
      <c r="C54" s="866"/>
      <c r="D54" s="868"/>
      <c r="E54" s="868"/>
      <c r="F54" s="869"/>
      <c r="G54" s="870"/>
      <c r="H54" s="867"/>
      <c r="I54" s="865"/>
    </row>
    <row r="55" spans="2:10" ht="15" customHeight="1" x14ac:dyDescent="0.2">
      <c r="B55" s="888" t="s">
        <v>426</v>
      </c>
      <c r="C55" s="993"/>
      <c r="D55" s="993"/>
      <c r="E55" s="993"/>
      <c r="F55" s="993"/>
      <c r="G55" s="993"/>
      <c r="H55" s="993"/>
      <c r="I55" s="993"/>
    </row>
    <row r="56" spans="2:10" x14ac:dyDescent="0.2">
      <c r="B56" s="871"/>
      <c r="C56" s="993"/>
      <c r="D56" s="993"/>
      <c r="E56" s="993"/>
      <c r="F56" s="993"/>
      <c r="G56" s="993"/>
      <c r="H56" s="993"/>
      <c r="I56" s="993"/>
    </row>
    <row r="57" spans="2:10" x14ac:dyDescent="0.2">
      <c r="B57" s="871"/>
      <c r="C57" s="993"/>
      <c r="D57" s="993"/>
      <c r="E57" s="993"/>
      <c r="F57" s="993"/>
      <c r="G57" s="993"/>
      <c r="H57" s="993"/>
      <c r="I57" s="993"/>
    </row>
    <row r="58" spans="2:10" x14ac:dyDescent="0.2">
      <c r="B58" s="883"/>
      <c r="C58" s="993"/>
      <c r="D58" s="993"/>
      <c r="E58" s="993"/>
      <c r="F58" s="993"/>
      <c r="G58" s="993"/>
      <c r="H58" s="993"/>
      <c r="I58" s="993"/>
    </row>
    <row r="59" spans="2:10" x14ac:dyDescent="0.2">
      <c r="B59" s="873"/>
      <c r="C59" s="993"/>
      <c r="D59" s="993"/>
      <c r="E59" s="993"/>
      <c r="F59" s="993"/>
      <c r="G59" s="993"/>
      <c r="H59" s="993"/>
      <c r="I59" s="993"/>
    </row>
    <row r="60" spans="2:10" x14ac:dyDescent="0.2">
      <c r="B60" s="872"/>
      <c r="C60" s="993"/>
      <c r="D60" s="993"/>
      <c r="E60" s="993"/>
      <c r="F60" s="993"/>
      <c r="G60" s="993"/>
      <c r="H60" s="993"/>
      <c r="I60" s="993"/>
    </row>
    <row r="61" spans="2:10" x14ac:dyDescent="0.2">
      <c r="B61" s="873"/>
      <c r="C61" s="993"/>
      <c r="D61" s="993"/>
      <c r="E61" s="993"/>
      <c r="F61" s="993"/>
      <c r="G61" s="993"/>
      <c r="H61" s="993"/>
      <c r="I61" s="993"/>
    </row>
    <row r="62" spans="2:10" x14ac:dyDescent="0.2">
      <c r="B62" s="913"/>
      <c r="D62" s="875"/>
      <c r="E62" s="875"/>
      <c r="F62" s="875"/>
      <c r="G62" s="875"/>
      <c r="H62" s="876"/>
    </row>
    <row r="63" spans="2:10" ht="23.25" x14ac:dyDescent="0.35">
      <c r="C63" s="877"/>
      <c r="D63" s="953"/>
      <c r="E63" s="953"/>
      <c r="F63" s="953"/>
      <c r="G63" s="953"/>
      <c r="H63" s="954"/>
      <c r="I63" s="955" t="s">
        <v>445</v>
      </c>
    </row>
    <row r="65" spans="2:2" x14ac:dyDescent="0.2">
      <c r="B65" s="874" t="s">
        <v>210</v>
      </c>
    </row>
  </sheetData>
  <sheetProtection selectLockedCells="1"/>
  <mergeCells count="52">
    <mergeCell ref="C55:I61"/>
    <mergeCell ref="F43:I43"/>
    <mergeCell ref="F44:I44"/>
    <mergeCell ref="F45:I45"/>
    <mergeCell ref="F46:I46"/>
    <mergeCell ref="F48:I48"/>
    <mergeCell ref="F50:I50"/>
    <mergeCell ref="F52:I52"/>
    <mergeCell ref="F47:I47"/>
    <mergeCell ref="F49:I49"/>
    <mergeCell ref="F51:I51"/>
    <mergeCell ref="F53:I53"/>
    <mergeCell ref="D47:E47"/>
    <mergeCell ref="D51:E51"/>
    <mergeCell ref="D52:E52"/>
    <mergeCell ref="D53:E53"/>
    <mergeCell ref="M15:P15"/>
    <mergeCell ref="G15:H15"/>
    <mergeCell ref="G16:H16"/>
    <mergeCell ref="G17:H17"/>
    <mergeCell ref="C31:I34"/>
    <mergeCell ref="C19:I22"/>
    <mergeCell ref="E24:G24"/>
    <mergeCell ref="D50:E50"/>
    <mergeCell ref="B40:I40"/>
    <mergeCell ref="B7:I7"/>
    <mergeCell ref="H11:I11"/>
    <mergeCell ref="E29:G29"/>
    <mergeCell ref="H25:I25"/>
    <mergeCell ref="H28:I28"/>
    <mergeCell ref="H29:I29"/>
    <mergeCell ref="E27:G27"/>
    <mergeCell ref="E28:G28"/>
    <mergeCell ref="H27:I27"/>
    <mergeCell ref="C36:I36"/>
    <mergeCell ref="C37:I37"/>
    <mergeCell ref="B31:B34"/>
    <mergeCell ref="B42:I42"/>
    <mergeCell ref="D43:E43"/>
    <mergeCell ref="H3:I3"/>
    <mergeCell ref="H4:I4"/>
    <mergeCell ref="H5:I5"/>
    <mergeCell ref="D49:E49"/>
    <mergeCell ref="H26:I26"/>
    <mergeCell ref="H24:I24"/>
    <mergeCell ref="E25:G25"/>
    <mergeCell ref="E26:G26"/>
    <mergeCell ref="C38:I38"/>
    <mergeCell ref="D44:E44"/>
    <mergeCell ref="D45:E45"/>
    <mergeCell ref="D46:E46"/>
    <mergeCell ref="D48:E48"/>
  </mergeCells>
  <phoneticPr fontId="2" type="noConversion"/>
  <hyperlinks>
    <hyperlink ref="I63" r:id="rId1" display="For additional guidance, refer to 'Finance Your Income Property Like a Pro', available here." xr:uid="{78C177B5-3995-4DEA-B333-5E9AD592DFE6}"/>
  </hyperlinks>
  <pageMargins left="0.35433070866141736" right="0.35433070866141736" top="0.98425196850393704" bottom="0.98425196850393704" header="0.51181102362204722" footer="0.51181102362204722"/>
  <pageSetup scale="60" fitToHeight="0" orientation="portrait" r:id="rId2"/>
  <headerFooter alignWithMargins="0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C953"/>
  <sheetViews>
    <sheetView showGridLines="0" tabSelected="1" workbookViewId="0">
      <selection activeCell="D2" sqref="D2"/>
    </sheetView>
  </sheetViews>
  <sheetFormatPr defaultColWidth="17" defaultRowHeight="15" x14ac:dyDescent="0.25"/>
  <cols>
    <col min="1" max="1" width="19.140625" style="934" customWidth="1"/>
    <col min="2" max="3" width="10.140625" style="934" customWidth="1"/>
    <col min="4" max="4" width="10.42578125" style="934" customWidth="1"/>
    <col min="5" max="5" width="11" style="934" customWidth="1"/>
    <col min="6" max="6" width="15.7109375" style="934" customWidth="1"/>
    <col min="7" max="7" width="9.140625" style="934" customWidth="1"/>
    <col min="8" max="24" width="9.140625" style="934" hidden="1" customWidth="1"/>
    <col min="25" max="25" width="17" style="934" customWidth="1"/>
    <col min="26" max="55" width="5.42578125" style="934" customWidth="1"/>
    <col min="56" max="56" width="17" style="934" bestFit="1"/>
    <col min="57" max="16384" width="17" style="934"/>
  </cols>
  <sheetData>
    <row r="1" spans="1:55" ht="6" customHeight="1" x14ac:dyDescent="0.25">
      <c r="B1" s="935"/>
      <c r="E1" s="935"/>
      <c r="F1" s="935"/>
    </row>
    <row r="2" spans="1:55" ht="65.25" customHeight="1" thickBot="1" x14ac:dyDescent="0.3">
      <c r="A2" s="936"/>
    </row>
    <row r="3" spans="1:55" ht="15.75" x14ac:dyDescent="0.25">
      <c r="A3" s="1018" t="s">
        <v>427</v>
      </c>
      <c r="B3" s="1019"/>
      <c r="C3" s="1019"/>
      <c r="D3" s="1019"/>
      <c r="E3" s="1020"/>
      <c r="F3" s="947">
        <f>'Executive Summary'!C11</f>
        <v>0</v>
      </c>
      <c r="Z3" s="937"/>
      <c r="AA3" s="937"/>
      <c r="AB3" s="937"/>
      <c r="AC3" s="937"/>
      <c r="AD3" s="937"/>
      <c r="AE3" s="937"/>
      <c r="AF3" s="937"/>
      <c r="AG3" s="937"/>
      <c r="AH3" s="937"/>
      <c r="AI3" s="937"/>
      <c r="AJ3" s="937"/>
      <c r="AK3" s="937"/>
      <c r="AL3" s="937"/>
      <c r="AM3" s="937"/>
      <c r="AN3" s="937"/>
      <c r="AO3" s="937"/>
      <c r="AP3" s="937"/>
      <c r="AQ3" s="937"/>
      <c r="AR3" s="937"/>
      <c r="AS3" s="937"/>
      <c r="AT3" s="937"/>
      <c r="AU3" s="937"/>
      <c r="AV3" s="937"/>
      <c r="AW3" s="937"/>
      <c r="AX3" s="937"/>
      <c r="AY3" s="937"/>
      <c r="AZ3" s="937"/>
      <c r="BA3" s="937"/>
      <c r="BB3" s="937"/>
      <c r="BC3" s="937"/>
    </row>
    <row r="4" spans="1:55" ht="15.75" x14ac:dyDescent="0.25">
      <c r="A4" s="1021" t="s">
        <v>428</v>
      </c>
      <c r="B4" s="1022"/>
      <c r="C4" s="1022"/>
      <c r="D4" s="1022"/>
      <c r="E4" s="1023"/>
      <c r="F4" s="948">
        <f>'Executive Summary'!H12</f>
        <v>0</v>
      </c>
      <c r="Z4" s="938"/>
      <c r="AA4" s="938"/>
      <c r="AB4" s="938"/>
      <c r="AC4" s="938"/>
      <c r="AD4" s="938"/>
      <c r="AE4" s="938"/>
      <c r="AF4" s="938"/>
      <c r="AG4" s="938"/>
      <c r="AH4" s="938"/>
      <c r="AI4" s="938"/>
      <c r="AJ4" s="938"/>
      <c r="AK4" s="938"/>
      <c r="AL4" s="938"/>
      <c r="AM4" s="938"/>
      <c r="AN4" s="938"/>
      <c r="AO4" s="938"/>
      <c r="AP4" s="938"/>
      <c r="AQ4" s="938"/>
      <c r="AR4" s="938"/>
      <c r="AS4" s="938"/>
      <c r="AT4" s="938"/>
      <c r="AU4" s="938"/>
      <c r="AV4" s="938"/>
      <c r="AW4" s="938"/>
      <c r="AX4" s="938"/>
      <c r="AY4" s="938"/>
      <c r="AZ4" s="938"/>
      <c r="BA4" s="938"/>
      <c r="BB4" s="938"/>
      <c r="BC4" s="938"/>
    </row>
    <row r="5" spans="1:55" ht="15.75" x14ac:dyDescent="0.25">
      <c r="A5" s="1021" t="s">
        <v>429</v>
      </c>
      <c r="B5" s="1022"/>
      <c r="C5" s="1022"/>
      <c r="D5" s="1022"/>
      <c r="E5" s="1023"/>
      <c r="F5" s="949">
        <f>'Executive Summary'!E12</f>
        <v>0</v>
      </c>
      <c r="Z5" s="938"/>
      <c r="AA5" s="938"/>
      <c r="AB5" s="938"/>
      <c r="AC5" s="938"/>
      <c r="AD5" s="938"/>
      <c r="AE5" s="938"/>
      <c r="AF5" s="938"/>
      <c r="AG5" s="938"/>
      <c r="AH5" s="938"/>
      <c r="AI5" s="938"/>
      <c r="AJ5" s="938"/>
      <c r="AK5" s="938"/>
      <c r="AL5" s="938"/>
      <c r="AM5" s="938"/>
      <c r="AN5" s="938"/>
      <c r="AO5" s="938"/>
      <c r="AP5" s="938"/>
      <c r="AQ5" s="938"/>
      <c r="AR5" s="938"/>
      <c r="AS5" s="938"/>
      <c r="AT5" s="938"/>
      <c r="AU5" s="938"/>
      <c r="AV5" s="938"/>
      <c r="AW5" s="938"/>
      <c r="AX5" s="938"/>
      <c r="AY5" s="938"/>
      <c r="AZ5" s="938"/>
      <c r="BA5" s="938"/>
      <c r="BB5" s="938"/>
      <c r="BC5" s="938"/>
    </row>
    <row r="6" spans="1:55" ht="16.5" thickBot="1" x14ac:dyDescent="0.3">
      <c r="A6" s="1024" t="s">
        <v>430</v>
      </c>
      <c r="B6" s="1025"/>
      <c r="C6" s="1025"/>
      <c r="D6" s="1025"/>
      <c r="E6" s="1026"/>
      <c r="F6" s="950">
        <f>'Executive Summary'!H3</f>
        <v>0</v>
      </c>
    </row>
    <row r="7" spans="1:55" ht="15.75" thickBot="1" x14ac:dyDescent="0.3">
      <c r="A7" s="935"/>
      <c r="F7" s="939"/>
    </row>
    <row r="8" spans="1:55" ht="15.75" x14ac:dyDescent="0.25">
      <c r="A8" s="1018" t="s">
        <v>431</v>
      </c>
      <c r="B8" s="1019"/>
      <c r="C8" s="1019"/>
      <c r="D8" s="1019"/>
      <c r="E8" s="1020"/>
      <c r="F8" s="930">
        <f>ROUND((1+F9)^12-1,4)</f>
        <v>0</v>
      </c>
    </row>
    <row r="9" spans="1:55" ht="15.75" x14ac:dyDescent="0.25">
      <c r="A9" s="1028" t="s">
        <v>432</v>
      </c>
      <c r="B9" s="1029"/>
      <c r="C9" s="945" t="s">
        <v>433</v>
      </c>
      <c r="D9" s="931">
        <f>F9*12</f>
        <v>0</v>
      </c>
      <c r="E9" s="946" t="s">
        <v>434</v>
      </c>
      <c r="F9" s="932">
        <f>((1+($F$4/2))^2)^(1/12)-1</f>
        <v>0</v>
      </c>
      <c r="M9" s="940"/>
    </row>
    <row r="10" spans="1:55" ht="15.75" x14ac:dyDescent="0.25">
      <c r="A10" s="1021" t="s">
        <v>435</v>
      </c>
      <c r="B10" s="1022"/>
      <c r="C10" s="1022"/>
      <c r="D10" s="1022"/>
      <c r="E10" s="1023"/>
      <c r="F10" s="933">
        <f>$F$5*12</f>
        <v>0</v>
      </c>
    </row>
    <row r="11" spans="1:55" ht="15.75" x14ac:dyDescent="0.25">
      <c r="A11" s="1021" t="s">
        <v>436</v>
      </c>
      <c r="B11" s="1022"/>
      <c r="C11" s="1022"/>
      <c r="D11" s="1022"/>
      <c r="E11" s="1023"/>
      <c r="F11" s="944" t="e">
        <f>($F$3*$F$9)/(1-(1+$F$9)^(-$F$10))</f>
        <v>#DIV/0!</v>
      </c>
    </row>
    <row r="12" spans="1:55" ht="15.75" x14ac:dyDescent="0.25">
      <c r="A12" s="1021" t="s">
        <v>437</v>
      </c>
      <c r="B12" s="1022"/>
      <c r="C12" s="1022"/>
      <c r="D12" s="1022"/>
      <c r="E12" s="1023"/>
      <c r="F12" s="944" t="e">
        <f>ROUND(F11,2)</f>
        <v>#DIV/0!</v>
      </c>
    </row>
    <row r="13" spans="1:55" ht="16.5" thickBot="1" x14ac:dyDescent="0.3">
      <c r="A13" s="1024" t="s">
        <v>438</v>
      </c>
      <c r="B13" s="1025"/>
      <c r="C13" s="1025"/>
      <c r="D13" s="1025"/>
      <c r="E13" s="1026"/>
      <c r="F13" s="943" t="e">
        <f>ROUND(F12,0)</f>
        <v>#DIV/0!</v>
      </c>
    </row>
    <row r="14" spans="1:55" ht="44.25" customHeight="1" x14ac:dyDescent="0.25">
      <c r="A14" s="1031" t="s">
        <v>444</v>
      </c>
      <c r="B14" s="1031"/>
      <c r="C14" s="1031"/>
      <c r="D14" s="1031"/>
      <c r="E14" s="1031"/>
      <c r="F14" s="1031"/>
    </row>
    <row r="15" spans="1:55" ht="27.75" customHeight="1" x14ac:dyDescent="0.25">
      <c r="A15" s="1031"/>
      <c r="B15" s="1031"/>
      <c r="C15" s="1031"/>
      <c r="D15" s="1031"/>
      <c r="E15" s="1031"/>
      <c r="F15" s="1031"/>
    </row>
    <row r="16" spans="1:55" x14ac:dyDescent="0.25">
      <c r="A16" s="1031"/>
      <c r="B16" s="1031"/>
      <c r="C16" s="1031"/>
      <c r="D16" s="1031"/>
      <c r="E16" s="1031"/>
      <c r="F16" s="1031"/>
    </row>
    <row r="17" spans="1:6" x14ac:dyDescent="0.25">
      <c r="A17" s="1031"/>
      <c r="B17" s="1031"/>
      <c r="C17" s="1031"/>
      <c r="D17" s="1031"/>
      <c r="E17" s="1031"/>
      <c r="F17" s="1031"/>
    </row>
    <row r="18" spans="1:6" ht="106.5" customHeight="1" x14ac:dyDescent="0.25">
      <c r="A18" s="1031"/>
      <c r="B18" s="1031"/>
      <c r="C18" s="1031"/>
      <c r="D18" s="1031"/>
      <c r="E18" s="1031"/>
      <c r="F18" s="1031"/>
    </row>
    <row r="19" spans="1:6" ht="9.75" customHeight="1" x14ac:dyDescent="0.25"/>
    <row r="20" spans="1:6" x14ac:dyDescent="0.25">
      <c r="A20" s="1027" t="s">
        <v>366</v>
      </c>
      <c r="B20" s="1027" t="s">
        <v>439</v>
      </c>
      <c r="C20" s="1027" t="s">
        <v>440</v>
      </c>
      <c r="D20" s="1027" t="s">
        <v>441</v>
      </c>
      <c r="E20" s="1030" t="s">
        <v>442</v>
      </c>
      <c r="F20" s="1027" t="s">
        <v>443</v>
      </c>
    </row>
    <row r="21" spans="1:6" x14ac:dyDescent="0.25">
      <c r="A21" s="1027"/>
      <c r="B21" s="1027"/>
      <c r="C21" s="1027"/>
      <c r="D21" s="1027"/>
      <c r="E21" s="1030"/>
      <c r="F21" s="1027"/>
    </row>
    <row r="22" spans="1:6" x14ac:dyDescent="0.25">
      <c r="A22" s="941">
        <f>DATE(YEAR($F$6),MONTH($F$6),DAY($F$6))</f>
        <v>0</v>
      </c>
      <c r="B22" s="942"/>
      <c r="C22" s="942"/>
      <c r="D22" s="942"/>
      <c r="E22" s="942"/>
      <c r="F22" s="942">
        <f>$F$3</f>
        <v>0</v>
      </c>
    </row>
    <row r="23" spans="1:6" x14ac:dyDescent="0.25">
      <c r="A23" s="941">
        <f t="shared" ref="A23:A82" si="0">DATE(IF(MONTH(A22)=12,YEAR(A22)+1,YEAR(A22)),IF(MONTH(A22)=12,1,MONTH(A22)+1),DAY($F$6))</f>
        <v>31</v>
      </c>
      <c r="B23" s="942" t="e">
        <f>F12</f>
        <v>#DIV/0!</v>
      </c>
      <c r="C23" s="942">
        <f t="shared" ref="C23:C82" si="1">ROUND($F$9*F22,2)</f>
        <v>0</v>
      </c>
      <c r="D23" s="942" t="e">
        <f t="shared" ref="D23:D82" si="2">B23-C23</f>
        <v>#DIV/0!</v>
      </c>
      <c r="E23" s="942">
        <v>0</v>
      </c>
      <c r="F23" s="942" t="e">
        <f t="shared" ref="F23:F82" si="3">F22-D23-E23</f>
        <v>#DIV/0!</v>
      </c>
    </row>
    <row r="24" spans="1:6" x14ac:dyDescent="0.25">
      <c r="A24" s="941">
        <f t="shared" si="0"/>
        <v>31</v>
      </c>
      <c r="B24" s="942" t="e">
        <f t="shared" ref="B24:B87" si="4">$B$23</f>
        <v>#DIV/0!</v>
      </c>
      <c r="C24" s="942" t="e">
        <f t="shared" si="1"/>
        <v>#DIV/0!</v>
      </c>
      <c r="D24" s="942" t="e">
        <f t="shared" si="2"/>
        <v>#DIV/0!</v>
      </c>
      <c r="E24" s="942">
        <v>0</v>
      </c>
      <c r="F24" s="942" t="e">
        <f t="shared" si="3"/>
        <v>#DIV/0!</v>
      </c>
    </row>
    <row r="25" spans="1:6" x14ac:dyDescent="0.25">
      <c r="A25" s="941">
        <f t="shared" si="0"/>
        <v>31</v>
      </c>
      <c r="B25" s="942" t="e">
        <f t="shared" si="4"/>
        <v>#DIV/0!</v>
      </c>
      <c r="C25" s="942" t="e">
        <f t="shared" si="1"/>
        <v>#DIV/0!</v>
      </c>
      <c r="D25" s="942" t="e">
        <f t="shared" si="2"/>
        <v>#DIV/0!</v>
      </c>
      <c r="E25" s="942">
        <v>0</v>
      </c>
      <c r="F25" s="942" t="e">
        <f t="shared" si="3"/>
        <v>#DIV/0!</v>
      </c>
    </row>
    <row r="26" spans="1:6" x14ac:dyDescent="0.25">
      <c r="A26" s="941">
        <f t="shared" si="0"/>
        <v>31</v>
      </c>
      <c r="B26" s="942" t="e">
        <f t="shared" si="4"/>
        <v>#DIV/0!</v>
      </c>
      <c r="C26" s="942" t="e">
        <f t="shared" si="1"/>
        <v>#DIV/0!</v>
      </c>
      <c r="D26" s="942" t="e">
        <f t="shared" si="2"/>
        <v>#DIV/0!</v>
      </c>
      <c r="E26" s="942">
        <v>0</v>
      </c>
      <c r="F26" s="942" t="e">
        <f t="shared" si="3"/>
        <v>#DIV/0!</v>
      </c>
    </row>
    <row r="27" spans="1:6" x14ac:dyDescent="0.25">
      <c r="A27" s="941">
        <f t="shared" si="0"/>
        <v>31</v>
      </c>
      <c r="B27" s="942" t="e">
        <f t="shared" si="4"/>
        <v>#DIV/0!</v>
      </c>
      <c r="C27" s="942" t="e">
        <f t="shared" si="1"/>
        <v>#DIV/0!</v>
      </c>
      <c r="D27" s="942" t="e">
        <f t="shared" si="2"/>
        <v>#DIV/0!</v>
      </c>
      <c r="E27" s="942">
        <v>0</v>
      </c>
      <c r="F27" s="942" t="e">
        <f t="shared" si="3"/>
        <v>#DIV/0!</v>
      </c>
    </row>
    <row r="28" spans="1:6" x14ac:dyDescent="0.25">
      <c r="A28" s="941">
        <f t="shared" si="0"/>
        <v>31</v>
      </c>
      <c r="B28" s="942" t="e">
        <f t="shared" si="4"/>
        <v>#DIV/0!</v>
      </c>
      <c r="C28" s="942" t="e">
        <f t="shared" si="1"/>
        <v>#DIV/0!</v>
      </c>
      <c r="D28" s="942" t="e">
        <f t="shared" si="2"/>
        <v>#DIV/0!</v>
      </c>
      <c r="E28" s="942">
        <v>0</v>
      </c>
      <c r="F28" s="942" t="e">
        <f t="shared" si="3"/>
        <v>#DIV/0!</v>
      </c>
    </row>
    <row r="29" spans="1:6" x14ac:dyDescent="0.25">
      <c r="A29" s="941">
        <f t="shared" si="0"/>
        <v>31</v>
      </c>
      <c r="B29" s="942" t="e">
        <f t="shared" si="4"/>
        <v>#DIV/0!</v>
      </c>
      <c r="C29" s="942" t="e">
        <f t="shared" si="1"/>
        <v>#DIV/0!</v>
      </c>
      <c r="D29" s="942" t="e">
        <f t="shared" si="2"/>
        <v>#DIV/0!</v>
      </c>
      <c r="E29" s="942">
        <v>0</v>
      </c>
      <c r="F29" s="942" t="e">
        <f t="shared" si="3"/>
        <v>#DIV/0!</v>
      </c>
    </row>
    <row r="30" spans="1:6" x14ac:dyDescent="0.25">
      <c r="A30" s="941">
        <f t="shared" si="0"/>
        <v>31</v>
      </c>
      <c r="B30" s="942" t="e">
        <f t="shared" si="4"/>
        <v>#DIV/0!</v>
      </c>
      <c r="C30" s="942" t="e">
        <f t="shared" si="1"/>
        <v>#DIV/0!</v>
      </c>
      <c r="D30" s="942" t="e">
        <f t="shared" si="2"/>
        <v>#DIV/0!</v>
      </c>
      <c r="E30" s="942">
        <v>0</v>
      </c>
      <c r="F30" s="942" t="e">
        <f t="shared" si="3"/>
        <v>#DIV/0!</v>
      </c>
    </row>
    <row r="31" spans="1:6" x14ac:dyDescent="0.25">
      <c r="A31" s="941">
        <f t="shared" si="0"/>
        <v>31</v>
      </c>
      <c r="B31" s="942" t="e">
        <f t="shared" si="4"/>
        <v>#DIV/0!</v>
      </c>
      <c r="C31" s="942" t="e">
        <f t="shared" si="1"/>
        <v>#DIV/0!</v>
      </c>
      <c r="D31" s="942" t="e">
        <f t="shared" si="2"/>
        <v>#DIV/0!</v>
      </c>
      <c r="E31" s="942">
        <v>0</v>
      </c>
      <c r="F31" s="942" t="e">
        <f t="shared" si="3"/>
        <v>#DIV/0!</v>
      </c>
    </row>
    <row r="32" spans="1:6" x14ac:dyDescent="0.25">
      <c r="A32" s="941">
        <f t="shared" si="0"/>
        <v>31</v>
      </c>
      <c r="B32" s="942" t="e">
        <f t="shared" si="4"/>
        <v>#DIV/0!</v>
      </c>
      <c r="C32" s="942" t="e">
        <f t="shared" si="1"/>
        <v>#DIV/0!</v>
      </c>
      <c r="D32" s="942" t="e">
        <f t="shared" si="2"/>
        <v>#DIV/0!</v>
      </c>
      <c r="E32" s="942">
        <v>0</v>
      </c>
      <c r="F32" s="942" t="e">
        <f t="shared" si="3"/>
        <v>#DIV/0!</v>
      </c>
    </row>
    <row r="33" spans="1:6" x14ac:dyDescent="0.25">
      <c r="A33" s="941">
        <f t="shared" si="0"/>
        <v>31</v>
      </c>
      <c r="B33" s="942" t="e">
        <f t="shared" si="4"/>
        <v>#DIV/0!</v>
      </c>
      <c r="C33" s="942" t="e">
        <f t="shared" si="1"/>
        <v>#DIV/0!</v>
      </c>
      <c r="D33" s="942" t="e">
        <f t="shared" si="2"/>
        <v>#DIV/0!</v>
      </c>
      <c r="E33" s="942">
        <v>0</v>
      </c>
      <c r="F33" s="942" t="e">
        <f t="shared" si="3"/>
        <v>#DIV/0!</v>
      </c>
    </row>
    <row r="34" spans="1:6" x14ac:dyDescent="0.25">
      <c r="A34" s="941">
        <f t="shared" si="0"/>
        <v>31</v>
      </c>
      <c r="B34" s="942" t="e">
        <f t="shared" si="4"/>
        <v>#DIV/0!</v>
      </c>
      <c r="C34" s="942" t="e">
        <f t="shared" si="1"/>
        <v>#DIV/0!</v>
      </c>
      <c r="D34" s="942" t="e">
        <f t="shared" si="2"/>
        <v>#DIV/0!</v>
      </c>
      <c r="E34" s="942">
        <v>0</v>
      </c>
      <c r="F34" s="942" t="e">
        <f t="shared" si="3"/>
        <v>#DIV/0!</v>
      </c>
    </row>
    <row r="35" spans="1:6" x14ac:dyDescent="0.25">
      <c r="A35" s="941">
        <f t="shared" si="0"/>
        <v>31</v>
      </c>
      <c r="B35" s="942" t="e">
        <f t="shared" si="4"/>
        <v>#DIV/0!</v>
      </c>
      <c r="C35" s="942" t="e">
        <f t="shared" si="1"/>
        <v>#DIV/0!</v>
      </c>
      <c r="D35" s="942" t="e">
        <f t="shared" si="2"/>
        <v>#DIV/0!</v>
      </c>
      <c r="E35" s="942">
        <v>0</v>
      </c>
      <c r="F35" s="942" t="e">
        <f t="shared" si="3"/>
        <v>#DIV/0!</v>
      </c>
    </row>
    <row r="36" spans="1:6" x14ac:dyDescent="0.25">
      <c r="A36" s="941">
        <f t="shared" si="0"/>
        <v>31</v>
      </c>
      <c r="B36" s="942" t="e">
        <f t="shared" si="4"/>
        <v>#DIV/0!</v>
      </c>
      <c r="C36" s="942" t="e">
        <f t="shared" si="1"/>
        <v>#DIV/0!</v>
      </c>
      <c r="D36" s="942" t="e">
        <f t="shared" si="2"/>
        <v>#DIV/0!</v>
      </c>
      <c r="E36" s="942">
        <v>0</v>
      </c>
      <c r="F36" s="942" t="e">
        <f t="shared" si="3"/>
        <v>#DIV/0!</v>
      </c>
    </row>
    <row r="37" spans="1:6" x14ac:dyDescent="0.25">
      <c r="A37" s="941">
        <f t="shared" si="0"/>
        <v>31</v>
      </c>
      <c r="B37" s="942" t="e">
        <f t="shared" si="4"/>
        <v>#DIV/0!</v>
      </c>
      <c r="C37" s="942" t="e">
        <f t="shared" si="1"/>
        <v>#DIV/0!</v>
      </c>
      <c r="D37" s="942" t="e">
        <f t="shared" si="2"/>
        <v>#DIV/0!</v>
      </c>
      <c r="E37" s="942">
        <v>0</v>
      </c>
      <c r="F37" s="942" t="e">
        <f t="shared" si="3"/>
        <v>#DIV/0!</v>
      </c>
    </row>
    <row r="38" spans="1:6" x14ac:dyDescent="0.25">
      <c r="A38" s="941">
        <f t="shared" si="0"/>
        <v>31</v>
      </c>
      <c r="B38" s="942" t="e">
        <f t="shared" si="4"/>
        <v>#DIV/0!</v>
      </c>
      <c r="C38" s="942" t="e">
        <f t="shared" si="1"/>
        <v>#DIV/0!</v>
      </c>
      <c r="D38" s="942" t="e">
        <f t="shared" si="2"/>
        <v>#DIV/0!</v>
      </c>
      <c r="E38" s="942">
        <v>0</v>
      </c>
      <c r="F38" s="942" t="e">
        <f t="shared" si="3"/>
        <v>#DIV/0!</v>
      </c>
    </row>
    <row r="39" spans="1:6" x14ac:dyDescent="0.25">
      <c r="A39" s="941">
        <f t="shared" si="0"/>
        <v>31</v>
      </c>
      <c r="B39" s="942" t="e">
        <f t="shared" si="4"/>
        <v>#DIV/0!</v>
      </c>
      <c r="C39" s="942" t="e">
        <f t="shared" si="1"/>
        <v>#DIV/0!</v>
      </c>
      <c r="D39" s="942" t="e">
        <f t="shared" si="2"/>
        <v>#DIV/0!</v>
      </c>
      <c r="E39" s="942">
        <v>0</v>
      </c>
      <c r="F39" s="942" t="e">
        <f t="shared" si="3"/>
        <v>#DIV/0!</v>
      </c>
    </row>
    <row r="40" spans="1:6" x14ac:dyDescent="0.25">
      <c r="A40" s="941">
        <f t="shared" si="0"/>
        <v>31</v>
      </c>
      <c r="B40" s="942" t="e">
        <f t="shared" si="4"/>
        <v>#DIV/0!</v>
      </c>
      <c r="C40" s="942" t="e">
        <f t="shared" si="1"/>
        <v>#DIV/0!</v>
      </c>
      <c r="D40" s="942" t="e">
        <f t="shared" si="2"/>
        <v>#DIV/0!</v>
      </c>
      <c r="E40" s="942">
        <v>0</v>
      </c>
      <c r="F40" s="942" t="e">
        <f t="shared" si="3"/>
        <v>#DIV/0!</v>
      </c>
    </row>
    <row r="41" spans="1:6" x14ac:dyDescent="0.25">
      <c r="A41" s="941">
        <f t="shared" si="0"/>
        <v>31</v>
      </c>
      <c r="B41" s="942" t="e">
        <f t="shared" si="4"/>
        <v>#DIV/0!</v>
      </c>
      <c r="C41" s="942" t="e">
        <f t="shared" si="1"/>
        <v>#DIV/0!</v>
      </c>
      <c r="D41" s="942" t="e">
        <f t="shared" si="2"/>
        <v>#DIV/0!</v>
      </c>
      <c r="E41" s="942">
        <v>0</v>
      </c>
      <c r="F41" s="942" t="e">
        <f t="shared" si="3"/>
        <v>#DIV/0!</v>
      </c>
    </row>
    <row r="42" spans="1:6" x14ac:dyDescent="0.25">
      <c r="A42" s="941">
        <f t="shared" si="0"/>
        <v>31</v>
      </c>
      <c r="B42" s="942" t="e">
        <f t="shared" si="4"/>
        <v>#DIV/0!</v>
      </c>
      <c r="C42" s="942" t="e">
        <f t="shared" si="1"/>
        <v>#DIV/0!</v>
      </c>
      <c r="D42" s="942" t="e">
        <f t="shared" si="2"/>
        <v>#DIV/0!</v>
      </c>
      <c r="E42" s="942">
        <v>0</v>
      </c>
      <c r="F42" s="942" t="e">
        <f t="shared" si="3"/>
        <v>#DIV/0!</v>
      </c>
    </row>
    <row r="43" spans="1:6" x14ac:dyDescent="0.25">
      <c r="A43" s="941">
        <f t="shared" si="0"/>
        <v>31</v>
      </c>
      <c r="B43" s="942" t="e">
        <f t="shared" si="4"/>
        <v>#DIV/0!</v>
      </c>
      <c r="C43" s="942" t="e">
        <f t="shared" si="1"/>
        <v>#DIV/0!</v>
      </c>
      <c r="D43" s="942" t="e">
        <f t="shared" si="2"/>
        <v>#DIV/0!</v>
      </c>
      <c r="E43" s="942">
        <v>0</v>
      </c>
      <c r="F43" s="942" t="e">
        <f t="shared" si="3"/>
        <v>#DIV/0!</v>
      </c>
    </row>
    <row r="44" spans="1:6" x14ac:dyDescent="0.25">
      <c r="A44" s="941">
        <f t="shared" si="0"/>
        <v>31</v>
      </c>
      <c r="B44" s="942" t="e">
        <f t="shared" si="4"/>
        <v>#DIV/0!</v>
      </c>
      <c r="C44" s="942" t="e">
        <f t="shared" si="1"/>
        <v>#DIV/0!</v>
      </c>
      <c r="D44" s="942" t="e">
        <f t="shared" si="2"/>
        <v>#DIV/0!</v>
      </c>
      <c r="E44" s="942">
        <v>0</v>
      </c>
      <c r="F44" s="942" t="e">
        <f t="shared" si="3"/>
        <v>#DIV/0!</v>
      </c>
    </row>
    <row r="45" spans="1:6" x14ac:dyDescent="0.25">
      <c r="A45" s="941">
        <f t="shared" si="0"/>
        <v>31</v>
      </c>
      <c r="B45" s="942" t="e">
        <f t="shared" si="4"/>
        <v>#DIV/0!</v>
      </c>
      <c r="C45" s="942" t="e">
        <f t="shared" si="1"/>
        <v>#DIV/0!</v>
      </c>
      <c r="D45" s="942" t="e">
        <f t="shared" si="2"/>
        <v>#DIV/0!</v>
      </c>
      <c r="E45" s="942">
        <v>0</v>
      </c>
      <c r="F45" s="942" t="e">
        <f t="shared" si="3"/>
        <v>#DIV/0!</v>
      </c>
    </row>
    <row r="46" spans="1:6" x14ac:dyDescent="0.25">
      <c r="A46" s="941">
        <f t="shared" si="0"/>
        <v>31</v>
      </c>
      <c r="B46" s="942" t="e">
        <f t="shared" si="4"/>
        <v>#DIV/0!</v>
      </c>
      <c r="C46" s="942" t="e">
        <f t="shared" si="1"/>
        <v>#DIV/0!</v>
      </c>
      <c r="D46" s="942" t="e">
        <f t="shared" si="2"/>
        <v>#DIV/0!</v>
      </c>
      <c r="E46" s="942">
        <v>0</v>
      </c>
      <c r="F46" s="942" t="e">
        <f t="shared" si="3"/>
        <v>#DIV/0!</v>
      </c>
    </row>
    <row r="47" spans="1:6" x14ac:dyDescent="0.25">
      <c r="A47" s="941">
        <f t="shared" si="0"/>
        <v>31</v>
      </c>
      <c r="B47" s="942" t="e">
        <f t="shared" si="4"/>
        <v>#DIV/0!</v>
      </c>
      <c r="C47" s="942" t="e">
        <f t="shared" si="1"/>
        <v>#DIV/0!</v>
      </c>
      <c r="D47" s="942" t="e">
        <f t="shared" si="2"/>
        <v>#DIV/0!</v>
      </c>
      <c r="E47" s="942">
        <v>0</v>
      </c>
      <c r="F47" s="942" t="e">
        <f t="shared" si="3"/>
        <v>#DIV/0!</v>
      </c>
    </row>
    <row r="48" spans="1:6" x14ac:dyDescent="0.25">
      <c r="A48" s="941">
        <f t="shared" si="0"/>
        <v>31</v>
      </c>
      <c r="B48" s="942" t="e">
        <f t="shared" si="4"/>
        <v>#DIV/0!</v>
      </c>
      <c r="C48" s="942" t="e">
        <f t="shared" si="1"/>
        <v>#DIV/0!</v>
      </c>
      <c r="D48" s="942" t="e">
        <f t="shared" si="2"/>
        <v>#DIV/0!</v>
      </c>
      <c r="E48" s="942">
        <v>0</v>
      </c>
      <c r="F48" s="942" t="e">
        <f t="shared" si="3"/>
        <v>#DIV/0!</v>
      </c>
    </row>
    <row r="49" spans="1:6" x14ac:dyDescent="0.25">
      <c r="A49" s="941">
        <f t="shared" si="0"/>
        <v>31</v>
      </c>
      <c r="B49" s="942" t="e">
        <f t="shared" si="4"/>
        <v>#DIV/0!</v>
      </c>
      <c r="C49" s="942" t="e">
        <f t="shared" si="1"/>
        <v>#DIV/0!</v>
      </c>
      <c r="D49" s="942" t="e">
        <f t="shared" si="2"/>
        <v>#DIV/0!</v>
      </c>
      <c r="E49" s="942">
        <v>0</v>
      </c>
      <c r="F49" s="942" t="e">
        <f t="shared" si="3"/>
        <v>#DIV/0!</v>
      </c>
    </row>
    <row r="50" spans="1:6" x14ac:dyDescent="0.25">
      <c r="A50" s="941">
        <f t="shared" si="0"/>
        <v>31</v>
      </c>
      <c r="B50" s="942" t="e">
        <f t="shared" si="4"/>
        <v>#DIV/0!</v>
      </c>
      <c r="C50" s="942" t="e">
        <f t="shared" si="1"/>
        <v>#DIV/0!</v>
      </c>
      <c r="D50" s="942" t="e">
        <f t="shared" si="2"/>
        <v>#DIV/0!</v>
      </c>
      <c r="E50" s="942">
        <v>0</v>
      </c>
      <c r="F50" s="942" t="e">
        <f t="shared" si="3"/>
        <v>#DIV/0!</v>
      </c>
    </row>
    <row r="51" spans="1:6" x14ac:dyDescent="0.25">
      <c r="A51" s="941">
        <f t="shared" si="0"/>
        <v>31</v>
      </c>
      <c r="B51" s="942" t="e">
        <f t="shared" si="4"/>
        <v>#DIV/0!</v>
      </c>
      <c r="C51" s="942" t="e">
        <f t="shared" si="1"/>
        <v>#DIV/0!</v>
      </c>
      <c r="D51" s="942" t="e">
        <f t="shared" si="2"/>
        <v>#DIV/0!</v>
      </c>
      <c r="E51" s="942">
        <v>0</v>
      </c>
      <c r="F51" s="942" t="e">
        <f t="shared" si="3"/>
        <v>#DIV/0!</v>
      </c>
    </row>
    <row r="52" spans="1:6" x14ac:dyDescent="0.25">
      <c r="A52" s="941">
        <f t="shared" si="0"/>
        <v>31</v>
      </c>
      <c r="B52" s="942" t="e">
        <f t="shared" si="4"/>
        <v>#DIV/0!</v>
      </c>
      <c r="C52" s="942" t="e">
        <f t="shared" si="1"/>
        <v>#DIV/0!</v>
      </c>
      <c r="D52" s="942" t="e">
        <f t="shared" si="2"/>
        <v>#DIV/0!</v>
      </c>
      <c r="E52" s="942">
        <v>0</v>
      </c>
      <c r="F52" s="942" t="e">
        <f t="shared" si="3"/>
        <v>#DIV/0!</v>
      </c>
    </row>
    <row r="53" spans="1:6" x14ac:dyDescent="0.25">
      <c r="A53" s="941">
        <f t="shared" si="0"/>
        <v>31</v>
      </c>
      <c r="B53" s="942" t="e">
        <f t="shared" si="4"/>
        <v>#DIV/0!</v>
      </c>
      <c r="C53" s="942" t="e">
        <f t="shared" si="1"/>
        <v>#DIV/0!</v>
      </c>
      <c r="D53" s="942" t="e">
        <f t="shared" si="2"/>
        <v>#DIV/0!</v>
      </c>
      <c r="E53" s="942">
        <v>0</v>
      </c>
      <c r="F53" s="942" t="e">
        <f t="shared" si="3"/>
        <v>#DIV/0!</v>
      </c>
    </row>
    <row r="54" spans="1:6" x14ac:dyDescent="0.25">
      <c r="A54" s="941">
        <f t="shared" si="0"/>
        <v>31</v>
      </c>
      <c r="B54" s="942" t="e">
        <f t="shared" si="4"/>
        <v>#DIV/0!</v>
      </c>
      <c r="C54" s="942" t="e">
        <f t="shared" si="1"/>
        <v>#DIV/0!</v>
      </c>
      <c r="D54" s="942" t="e">
        <f t="shared" si="2"/>
        <v>#DIV/0!</v>
      </c>
      <c r="E54" s="942">
        <v>0</v>
      </c>
      <c r="F54" s="942" t="e">
        <f t="shared" si="3"/>
        <v>#DIV/0!</v>
      </c>
    </row>
    <row r="55" spans="1:6" x14ac:dyDescent="0.25">
      <c r="A55" s="941">
        <f t="shared" si="0"/>
        <v>31</v>
      </c>
      <c r="B55" s="942" t="e">
        <f t="shared" si="4"/>
        <v>#DIV/0!</v>
      </c>
      <c r="C55" s="942" t="e">
        <f t="shared" si="1"/>
        <v>#DIV/0!</v>
      </c>
      <c r="D55" s="942" t="e">
        <f t="shared" si="2"/>
        <v>#DIV/0!</v>
      </c>
      <c r="E55" s="942">
        <v>0</v>
      </c>
      <c r="F55" s="942" t="e">
        <f t="shared" si="3"/>
        <v>#DIV/0!</v>
      </c>
    </row>
    <row r="56" spans="1:6" x14ac:dyDescent="0.25">
      <c r="A56" s="941">
        <f t="shared" si="0"/>
        <v>31</v>
      </c>
      <c r="B56" s="942" t="e">
        <f t="shared" si="4"/>
        <v>#DIV/0!</v>
      </c>
      <c r="C56" s="942" t="e">
        <f t="shared" si="1"/>
        <v>#DIV/0!</v>
      </c>
      <c r="D56" s="942" t="e">
        <f t="shared" si="2"/>
        <v>#DIV/0!</v>
      </c>
      <c r="E56" s="942">
        <v>0</v>
      </c>
      <c r="F56" s="942" t="e">
        <f t="shared" si="3"/>
        <v>#DIV/0!</v>
      </c>
    </row>
    <row r="57" spans="1:6" x14ac:dyDescent="0.25">
      <c r="A57" s="941">
        <f t="shared" si="0"/>
        <v>31</v>
      </c>
      <c r="B57" s="942" t="e">
        <f t="shared" si="4"/>
        <v>#DIV/0!</v>
      </c>
      <c r="C57" s="942" t="e">
        <f t="shared" si="1"/>
        <v>#DIV/0!</v>
      </c>
      <c r="D57" s="942" t="e">
        <f t="shared" si="2"/>
        <v>#DIV/0!</v>
      </c>
      <c r="E57" s="942">
        <v>0</v>
      </c>
      <c r="F57" s="942" t="e">
        <f t="shared" si="3"/>
        <v>#DIV/0!</v>
      </c>
    </row>
    <row r="58" spans="1:6" x14ac:dyDescent="0.25">
      <c r="A58" s="941">
        <f t="shared" si="0"/>
        <v>31</v>
      </c>
      <c r="B58" s="942" t="e">
        <f t="shared" si="4"/>
        <v>#DIV/0!</v>
      </c>
      <c r="C58" s="942" t="e">
        <f t="shared" si="1"/>
        <v>#DIV/0!</v>
      </c>
      <c r="D58" s="942" t="e">
        <f t="shared" si="2"/>
        <v>#DIV/0!</v>
      </c>
      <c r="E58" s="942">
        <v>0</v>
      </c>
      <c r="F58" s="942" t="e">
        <f t="shared" si="3"/>
        <v>#DIV/0!</v>
      </c>
    </row>
    <row r="59" spans="1:6" x14ac:dyDescent="0.25">
      <c r="A59" s="941">
        <f t="shared" si="0"/>
        <v>31</v>
      </c>
      <c r="B59" s="942" t="e">
        <f t="shared" si="4"/>
        <v>#DIV/0!</v>
      </c>
      <c r="C59" s="942" t="e">
        <f t="shared" si="1"/>
        <v>#DIV/0!</v>
      </c>
      <c r="D59" s="942" t="e">
        <f t="shared" si="2"/>
        <v>#DIV/0!</v>
      </c>
      <c r="E59" s="942">
        <v>0</v>
      </c>
      <c r="F59" s="942" t="e">
        <f t="shared" si="3"/>
        <v>#DIV/0!</v>
      </c>
    </row>
    <row r="60" spans="1:6" x14ac:dyDescent="0.25">
      <c r="A60" s="941">
        <f t="shared" si="0"/>
        <v>31</v>
      </c>
      <c r="B60" s="942" t="e">
        <f t="shared" si="4"/>
        <v>#DIV/0!</v>
      </c>
      <c r="C60" s="942" t="e">
        <f t="shared" si="1"/>
        <v>#DIV/0!</v>
      </c>
      <c r="D60" s="942" t="e">
        <f t="shared" si="2"/>
        <v>#DIV/0!</v>
      </c>
      <c r="E60" s="942">
        <v>0</v>
      </c>
      <c r="F60" s="942" t="e">
        <f t="shared" si="3"/>
        <v>#DIV/0!</v>
      </c>
    </row>
    <row r="61" spans="1:6" x14ac:dyDescent="0.25">
      <c r="A61" s="941">
        <f t="shared" si="0"/>
        <v>31</v>
      </c>
      <c r="B61" s="942" t="e">
        <f t="shared" si="4"/>
        <v>#DIV/0!</v>
      </c>
      <c r="C61" s="942" t="e">
        <f t="shared" si="1"/>
        <v>#DIV/0!</v>
      </c>
      <c r="D61" s="942" t="e">
        <f t="shared" si="2"/>
        <v>#DIV/0!</v>
      </c>
      <c r="E61" s="942">
        <v>0</v>
      </c>
      <c r="F61" s="942" t="e">
        <f t="shared" si="3"/>
        <v>#DIV/0!</v>
      </c>
    </row>
    <row r="62" spans="1:6" x14ac:dyDescent="0.25">
      <c r="A62" s="941">
        <f t="shared" si="0"/>
        <v>31</v>
      </c>
      <c r="B62" s="942" t="e">
        <f t="shared" si="4"/>
        <v>#DIV/0!</v>
      </c>
      <c r="C62" s="942" t="e">
        <f t="shared" si="1"/>
        <v>#DIV/0!</v>
      </c>
      <c r="D62" s="942" t="e">
        <f t="shared" si="2"/>
        <v>#DIV/0!</v>
      </c>
      <c r="E62" s="942">
        <v>0</v>
      </c>
      <c r="F62" s="942" t="e">
        <f t="shared" si="3"/>
        <v>#DIV/0!</v>
      </c>
    </row>
    <row r="63" spans="1:6" x14ac:dyDescent="0.25">
      <c r="A63" s="941">
        <f t="shared" si="0"/>
        <v>31</v>
      </c>
      <c r="B63" s="942" t="e">
        <f t="shared" si="4"/>
        <v>#DIV/0!</v>
      </c>
      <c r="C63" s="942" t="e">
        <f t="shared" si="1"/>
        <v>#DIV/0!</v>
      </c>
      <c r="D63" s="942" t="e">
        <f t="shared" si="2"/>
        <v>#DIV/0!</v>
      </c>
      <c r="E63" s="942">
        <v>0</v>
      </c>
      <c r="F63" s="942" t="e">
        <f t="shared" si="3"/>
        <v>#DIV/0!</v>
      </c>
    </row>
    <row r="64" spans="1:6" x14ac:dyDescent="0.25">
      <c r="A64" s="941">
        <f t="shared" si="0"/>
        <v>31</v>
      </c>
      <c r="B64" s="942" t="e">
        <f t="shared" si="4"/>
        <v>#DIV/0!</v>
      </c>
      <c r="C64" s="942" t="e">
        <f t="shared" si="1"/>
        <v>#DIV/0!</v>
      </c>
      <c r="D64" s="942" t="e">
        <f t="shared" si="2"/>
        <v>#DIV/0!</v>
      </c>
      <c r="E64" s="942">
        <v>0</v>
      </c>
      <c r="F64" s="942" t="e">
        <f t="shared" si="3"/>
        <v>#DIV/0!</v>
      </c>
    </row>
    <row r="65" spans="1:6" x14ac:dyDescent="0.25">
      <c r="A65" s="941">
        <f t="shared" si="0"/>
        <v>31</v>
      </c>
      <c r="B65" s="942" t="e">
        <f t="shared" si="4"/>
        <v>#DIV/0!</v>
      </c>
      <c r="C65" s="942" t="e">
        <f t="shared" si="1"/>
        <v>#DIV/0!</v>
      </c>
      <c r="D65" s="942" t="e">
        <f t="shared" si="2"/>
        <v>#DIV/0!</v>
      </c>
      <c r="E65" s="942">
        <v>0</v>
      </c>
      <c r="F65" s="942" t="e">
        <f t="shared" si="3"/>
        <v>#DIV/0!</v>
      </c>
    </row>
    <row r="66" spans="1:6" x14ac:dyDescent="0.25">
      <c r="A66" s="941">
        <f t="shared" si="0"/>
        <v>31</v>
      </c>
      <c r="B66" s="942" t="e">
        <f t="shared" si="4"/>
        <v>#DIV/0!</v>
      </c>
      <c r="C66" s="942" t="e">
        <f t="shared" si="1"/>
        <v>#DIV/0!</v>
      </c>
      <c r="D66" s="942" t="e">
        <f t="shared" si="2"/>
        <v>#DIV/0!</v>
      </c>
      <c r="E66" s="942">
        <v>0</v>
      </c>
      <c r="F66" s="942" t="e">
        <f t="shared" si="3"/>
        <v>#DIV/0!</v>
      </c>
    </row>
    <row r="67" spans="1:6" x14ac:dyDescent="0.25">
      <c r="A67" s="941">
        <f t="shared" si="0"/>
        <v>31</v>
      </c>
      <c r="B67" s="942" t="e">
        <f t="shared" si="4"/>
        <v>#DIV/0!</v>
      </c>
      <c r="C67" s="942" t="e">
        <f t="shared" si="1"/>
        <v>#DIV/0!</v>
      </c>
      <c r="D67" s="942" t="e">
        <f t="shared" si="2"/>
        <v>#DIV/0!</v>
      </c>
      <c r="E67" s="942">
        <v>0</v>
      </c>
      <c r="F67" s="942" t="e">
        <f t="shared" si="3"/>
        <v>#DIV/0!</v>
      </c>
    </row>
    <row r="68" spans="1:6" x14ac:dyDescent="0.25">
      <c r="A68" s="941">
        <f t="shared" si="0"/>
        <v>31</v>
      </c>
      <c r="B68" s="942" t="e">
        <f t="shared" si="4"/>
        <v>#DIV/0!</v>
      </c>
      <c r="C68" s="942" t="e">
        <f t="shared" si="1"/>
        <v>#DIV/0!</v>
      </c>
      <c r="D68" s="942" t="e">
        <f t="shared" si="2"/>
        <v>#DIV/0!</v>
      </c>
      <c r="E68" s="942">
        <v>0</v>
      </c>
      <c r="F68" s="942" t="e">
        <f t="shared" si="3"/>
        <v>#DIV/0!</v>
      </c>
    </row>
    <row r="69" spans="1:6" x14ac:dyDescent="0.25">
      <c r="A69" s="941">
        <f t="shared" si="0"/>
        <v>31</v>
      </c>
      <c r="B69" s="942" t="e">
        <f t="shared" si="4"/>
        <v>#DIV/0!</v>
      </c>
      <c r="C69" s="942" t="e">
        <f t="shared" si="1"/>
        <v>#DIV/0!</v>
      </c>
      <c r="D69" s="942" t="e">
        <f t="shared" si="2"/>
        <v>#DIV/0!</v>
      </c>
      <c r="E69" s="942">
        <v>0</v>
      </c>
      <c r="F69" s="942" t="e">
        <f t="shared" si="3"/>
        <v>#DIV/0!</v>
      </c>
    </row>
    <row r="70" spans="1:6" x14ac:dyDescent="0.25">
      <c r="A70" s="941">
        <f t="shared" si="0"/>
        <v>31</v>
      </c>
      <c r="B70" s="942" t="e">
        <f t="shared" si="4"/>
        <v>#DIV/0!</v>
      </c>
      <c r="C70" s="942" t="e">
        <f t="shared" si="1"/>
        <v>#DIV/0!</v>
      </c>
      <c r="D70" s="942" t="e">
        <f t="shared" si="2"/>
        <v>#DIV/0!</v>
      </c>
      <c r="E70" s="942">
        <v>0</v>
      </c>
      <c r="F70" s="942" t="e">
        <f t="shared" si="3"/>
        <v>#DIV/0!</v>
      </c>
    </row>
    <row r="71" spans="1:6" x14ac:dyDescent="0.25">
      <c r="A71" s="941">
        <f t="shared" si="0"/>
        <v>31</v>
      </c>
      <c r="B71" s="942" t="e">
        <f t="shared" si="4"/>
        <v>#DIV/0!</v>
      </c>
      <c r="C71" s="942" t="e">
        <f t="shared" si="1"/>
        <v>#DIV/0!</v>
      </c>
      <c r="D71" s="942" t="e">
        <f t="shared" si="2"/>
        <v>#DIV/0!</v>
      </c>
      <c r="E71" s="942">
        <v>0</v>
      </c>
      <c r="F71" s="942" t="e">
        <f t="shared" si="3"/>
        <v>#DIV/0!</v>
      </c>
    </row>
    <row r="72" spans="1:6" x14ac:dyDescent="0.25">
      <c r="A72" s="941">
        <f t="shared" si="0"/>
        <v>31</v>
      </c>
      <c r="B72" s="942" t="e">
        <f t="shared" si="4"/>
        <v>#DIV/0!</v>
      </c>
      <c r="C72" s="942" t="e">
        <f t="shared" si="1"/>
        <v>#DIV/0!</v>
      </c>
      <c r="D72" s="942" t="e">
        <f t="shared" si="2"/>
        <v>#DIV/0!</v>
      </c>
      <c r="E72" s="942">
        <v>0</v>
      </c>
      <c r="F72" s="942" t="e">
        <f t="shared" si="3"/>
        <v>#DIV/0!</v>
      </c>
    </row>
    <row r="73" spans="1:6" x14ac:dyDescent="0.25">
      <c r="A73" s="941">
        <f t="shared" si="0"/>
        <v>31</v>
      </c>
      <c r="B73" s="942" t="e">
        <f t="shared" si="4"/>
        <v>#DIV/0!</v>
      </c>
      <c r="C73" s="942" t="e">
        <f t="shared" si="1"/>
        <v>#DIV/0!</v>
      </c>
      <c r="D73" s="942" t="e">
        <f t="shared" si="2"/>
        <v>#DIV/0!</v>
      </c>
      <c r="E73" s="942">
        <v>0</v>
      </c>
      <c r="F73" s="942" t="e">
        <f t="shared" si="3"/>
        <v>#DIV/0!</v>
      </c>
    </row>
    <row r="74" spans="1:6" x14ac:dyDescent="0.25">
      <c r="A74" s="941">
        <f t="shared" si="0"/>
        <v>31</v>
      </c>
      <c r="B74" s="942" t="e">
        <f t="shared" si="4"/>
        <v>#DIV/0!</v>
      </c>
      <c r="C74" s="942" t="e">
        <f t="shared" si="1"/>
        <v>#DIV/0!</v>
      </c>
      <c r="D74" s="942" t="e">
        <f t="shared" si="2"/>
        <v>#DIV/0!</v>
      </c>
      <c r="E74" s="942">
        <v>0</v>
      </c>
      <c r="F74" s="942" t="e">
        <f t="shared" si="3"/>
        <v>#DIV/0!</v>
      </c>
    </row>
    <row r="75" spans="1:6" x14ac:dyDescent="0.25">
      <c r="A75" s="941">
        <f t="shared" si="0"/>
        <v>31</v>
      </c>
      <c r="B75" s="942" t="e">
        <f t="shared" si="4"/>
        <v>#DIV/0!</v>
      </c>
      <c r="C75" s="942" t="e">
        <f t="shared" si="1"/>
        <v>#DIV/0!</v>
      </c>
      <c r="D75" s="942" t="e">
        <f t="shared" si="2"/>
        <v>#DIV/0!</v>
      </c>
      <c r="E75" s="942">
        <v>0</v>
      </c>
      <c r="F75" s="942" t="e">
        <f t="shared" si="3"/>
        <v>#DIV/0!</v>
      </c>
    </row>
    <row r="76" spans="1:6" x14ac:dyDescent="0.25">
      <c r="A76" s="941">
        <f t="shared" si="0"/>
        <v>31</v>
      </c>
      <c r="B76" s="942" t="e">
        <f t="shared" si="4"/>
        <v>#DIV/0!</v>
      </c>
      <c r="C76" s="942" t="e">
        <f t="shared" si="1"/>
        <v>#DIV/0!</v>
      </c>
      <c r="D76" s="942" t="e">
        <f t="shared" si="2"/>
        <v>#DIV/0!</v>
      </c>
      <c r="E76" s="942">
        <v>0</v>
      </c>
      <c r="F76" s="942" t="e">
        <f t="shared" si="3"/>
        <v>#DIV/0!</v>
      </c>
    </row>
    <row r="77" spans="1:6" x14ac:dyDescent="0.25">
      <c r="A77" s="941">
        <f t="shared" si="0"/>
        <v>31</v>
      </c>
      <c r="B77" s="942" t="e">
        <f t="shared" si="4"/>
        <v>#DIV/0!</v>
      </c>
      <c r="C77" s="942" t="e">
        <f t="shared" si="1"/>
        <v>#DIV/0!</v>
      </c>
      <c r="D77" s="942" t="e">
        <f t="shared" si="2"/>
        <v>#DIV/0!</v>
      </c>
      <c r="E77" s="942">
        <v>0</v>
      </c>
      <c r="F77" s="942" t="e">
        <f t="shared" si="3"/>
        <v>#DIV/0!</v>
      </c>
    </row>
    <row r="78" spans="1:6" x14ac:dyDescent="0.25">
      <c r="A78" s="941">
        <f t="shared" si="0"/>
        <v>31</v>
      </c>
      <c r="B78" s="942" t="e">
        <f t="shared" si="4"/>
        <v>#DIV/0!</v>
      </c>
      <c r="C78" s="942" t="e">
        <f t="shared" si="1"/>
        <v>#DIV/0!</v>
      </c>
      <c r="D78" s="942" t="e">
        <f t="shared" si="2"/>
        <v>#DIV/0!</v>
      </c>
      <c r="E78" s="942">
        <v>0</v>
      </c>
      <c r="F78" s="942" t="e">
        <f t="shared" si="3"/>
        <v>#DIV/0!</v>
      </c>
    </row>
    <row r="79" spans="1:6" x14ac:dyDescent="0.25">
      <c r="A79" s="941">
        <f t="shared" si="0"/>
        <v>31</v>
      </c>
      <c r="B79" s="942" t="e">
        <f t="shared" si="4"/>
        <v>#DIV/0!</v>
      </c>
      <c r="C79" s="942" t="e">
        <f t="shared" si="1"/>
        <v>#DIV/0!</v>
      </c>
      <c r="D79" s="942" t="e">
        <f t="shared" si="2"/>
        <v>#DIV/0!</v>
      </c>
      <c r="E79" s="942">
        <v>0</v>
      </c>
      <c r="F79" s="942" t="e">
        <f t="shared" si="3"/>
        <v>#DIV/0!</v>
      </c>
    </row>
    <row r="80" spans="1:6" x14ac:dyDescent="0.25">
      <c r="A80" s="941">
        <f t="shared" si="0"/>
        <v>31</v>
      </c>
      <c r="B80" s="942" t="e">
        <f t="shared" si="4"/>
        <v>#DIV/0!</v>
      </c>
      <c r="C80" s="942" t="e">
        <f t="shared" si="1"/>
        <v>#DIV/0!</v>
      </c>
      <c r="D80" s="942" t="e">
        <f t="shared" si="2"/>
        <v>#DIV/0!</v>
      </c>
      <c r="E80" s="942">
        <v>0</v>
      </c>
      <c r="F80" s="942" t="e">
        <f t="shared" si="3"/>
        <v>#DIV/0!</v>
      </c>
    </row>
    <row r="81" spans="1:6" x14ac:dyDescent="0.25">
      <c r="A81" s="941">
        <f t="shared" si="0"/>
        <v>31</v>
      </c>
      <c r="B81" s="942" t="e">
        <f t="shared" si="4"/>
        <v>#DIV/0!</v>
      </c>
      <c r="C81" s="942" t="e">
        <f t="shared" si="1"/>
        <v>#DIV/0!</v>
      </c>
      <c r="D81" s="942" t="e">
        <f t="shared" si="2"/>
        <v>#DIV/0!</v>
      </c>
      <c r="E81" s="942">
        <v>0</v>
      </c>
      <c r="F81" s="942" t="e">
        <f t="shared" si="3"/>
        <v>#DIV/0!</v>
      </c>
    </row>
    <row r="82" spans="1:6" x14ac:dyDescent="0.25">
      <c r="A82" s="941">
        <f t="shared" si="0"/>
        <v>31</v>
      </c>
      <c r="B82" s="942" t="e">
        <f t="shared" si="4"/>
        <v>#DIV/0!</v>
      </c>
      <c r="C82" s="942" t="e">
        <f t="shared" si="1"/>
        <v>#DIV/0!</v>
      </c>
      <c r="D82" s="942" t="e">
        <f t="shared" si="2"/>
        <v>#DIV/0!</v>
      </c>
      <c r="E82" s="942">
        <v>0</v>
      </c>
      <c r="F82" s="942" t="e">
        <f t="shared" si="3"/>
        <v>#DIV/0!</v>
      </c>
    </row>
    <row r="83" spans="1:6" x14ac:dyDescent="0.25">
      <c r="A83" s="941">
        <f>DATE(IF(MONTH(A82)=12,YEAR(A82)+1,YEAR(A82)),IF(MONTH(A82)=12,1,MONTH(A82)+1),DAY($F$6))</f>
        <v>31</v>
      </c>
      <c r="B83" s="942" t="e">
        <f t="shared" si="4"/>
        <v>#DIV/0!</v>
      </c>
      <c r="C83" s="942" t="e">
        <f>ROUND($F$9*F82,2)</f>
        <v>#DIV/0!</v>
      </c>
      <c r="D83" s="942" t="e">
        <f>B83-C83</f>
        <v>#DIV/0!</v>
      </c>
      <c r="E83" s="942">
        <v>0</v>
      </c>
      <c r="F83" s="942" t="e">
        <f>F82-D83-E83</f>
        <v>#DIV/0!</v>
      </c>
    </row>
    <row r="84" spans="1:6" x14ac:dyDescent="0.25">
      <c r="A84" s="941">
        <f>DATE(IF(MONTH(A83)=12,YEAR(A83)+1,YEAR(A83)),IF(MONTH(A83)=12,1,MONTH(A83)+1),DAY($F$6))</f>
        <v>31</v>
      </c>
      <c r="B84" s="942" t="e">
        <f t="shared" si="4"/>
        <v>#DIV/0!</v>
      </c>
      <c r="C84" s="942" t="e">
        <f>ROUND($F$9*F83,2)</f>
        <v>#DIV/0!</v>
      </c>
      <c r="D84" s="942" t="e">
        <f>B84-C84</f>
        <v>#DIV/0!</v>
      </c>
      <c r="E84" s="942">
        <v>0</v>
      </c>
      <c r="F84" s="942" t="e">
        <f>F83-D84-E84</f>
        <v>#DIV/0!</v>
      </c>
    </row>
    <row r="85" spans="1:6" x14ac:dyDescent="0.25">
      <c r="A85" s="941">
        <f t="shared" ref="A85:A92" si="5">DATE(IF(MONTH(A84)=12,YEAR(A84)+1,YEAR(A84)),IF(MONTH(A84)=12,1,MONTH(A84)+1),DAY($F$6))</f>
        <v>31</v>
      </c>
      <c r="B85" s="942" t="e">
        <f t="shared" si="4"/>
        <v>#DIV/0!</v>
      </c>
      <c r="C85" s="942" t="e">
        <f t="shared" ref="C85:C92" si="6">ROUND($F$9*F84,2)</f>
        <v>#DIV/0!</v>
      </c>
      <c r="D85" s="942" t="e">
        <f t="shared" ref="D85:D92" si="7">B85-C85</f>
        <v>#DIV/0!</v>
      </c>
      <c r="E85" s="942">
        <v>0</v>
      </c>
      <c r="F85" s="942" t="e">
        <f t="shared" ref="F85:F92" si="8">F84-D85-E85</f>
        <v>#DIV/0!</v>
      </c>
    </row>
    <row r="86" spans="1:6" x14ac:dyDescent="0.25">
      <c r="A86" s="941">
        <f t="shared" si="5"/>
        <v>31</v>
      </c>
      <c r="B86" s="942" t="e">
        <f t="shared" si="4"/>
        <v>#DIV/0!</v>
      </c>
      <c r="C86" s="942" t="e">
        <f t="shared" si="6"/>
        <v>#DIV/0!</v>
      </c>
      <c r="D86" s="942" t="e">
        <f t="shared" si="7"/>
        <v>#DIV/0!</v>
      </c>
      <c r="E86" s="942">
        <v>0</v>
      </c>
      <c r="F86" s="942" t="e">
        <f t="shared" si="8"/>
        <v>#DIV/0!</v>
      </c>
    </row>
    <row r="87" spans="1:6" x14ac:dyDescent="0.25">
      <c r="A87" s="941">
        <f t="shared" si="5"/>
        <v>31</v>
      </c>
      <c r="B87" s="942" t="e">
        <f t="shared" si="4"/>
        <v>#DIV/0!</v>
      </c>
      <c r="C87" s="942" t="e">
        <f t="shared" si="6"/>
        <v>#DIV/0!</v>
      </c>
      <c r="D87" s="942" t="e">
        <f t="shared" si="7"/>
        <v>#DIV/0!</v>
      </c>
      <c r="E87" s="942">
        <v>0</v>
      </c>
      <c r="F87" s="942" t="e">
        <f t="shared" si="8"/>
        <v>#DIV/0!</v>
      </c>
    </row>
    <row r="88" spans="1:6" x14ac:dyDescent="0.25">
      <c r="A88" s="941">
        <f t="shared" si="5"/>
        <v>31</v>
      </c>
      <c r="B88" s="942" t="e">
        <f t="shared" ref="B88:B151" si="9">$B$23</f>
        <v>#DIV/0!</v>
      </c>
      <c r="C88" s="942" t="e">
        <f t="shared" si="6"/>
        <v>#DIV/0!</v>
      </c>
      <c r="D88" s="942" t="e">
        <f t="shared" si="7"/>
        <v>#DIV/0!</v>
      </c>
      <c r="E88" s="942">
        <v>0</v>
      </c>
      <c r="F88" s="942" t="e">
        <f t="shared" si="8"/>
        <v>#DIV/0!</v>
      </c>
    </row>
    <row r="89" spans="1:6" x14ac:dyDescent="0.25">
      <c r="A89" s="941">
        <f t="shared" si="5"/>
        <v>31</v>
      </c>
      <c r="B89" s="942" t="e">
        <f t="shared" si="9"/>
        <v>#DIV/0!</v>
      </c>
      <c r="C89" s="942" t="e">
        <f t="shared" si="6"/>
        <v>#DIV/0!</v>
      </c>
      <c r="D89" s="942" t="e">
        <f t="shared" si="7"/>
        <v>#DIV/0!</v>
      </c>
      <c r="E89" s="942">
        <v>0</v>
      </c>
      <c r="F89" s="942" t="e">
        <f t="shared" si="8"/>
        <v>#DIV/0!</v>
      </c>
    </row>
    <row r="90" spans="1:6" x14ac:dyDescent="0.25">
      <c r="A90" s="941">
        <f t="shared" si="5"/>
        <v>31</v>
      </c>
      <c r="B90" s="942" t="e">
        <f t="shared" si="9"/>
        <v>#DIV/0!</v>
      </c>
      <c r="C90" s="942" t="e">
        <f t="shared" si="6"/>
        <v>#DIV/0!</v>
      </c>
      <c r="D90" s="942" t="e">
        <f t="shared" si="7"/>
        <v>#DIV/0!</v>
      </c>
      <c r="E90" s="942">
        <v>0</v>
      </c>
      <c r="F90" s="942" t="e">
        <f t="shared" si="8"/>
        <v>#DIV/0!</v>
      </c>
    </row>
    <row r="91" spans="1:6" x14ac:dyDescent="0.25">
      <c r="A91" s="941">
        <f t="shared" si="5"/>
        <v>31</v>
      </c>
      <c r="B91" s="942" t="e">
        <f t="shared" si="9"/>
        <v>#DIV/0!</v>
      </c>
      <c r="C91" s="942" t="e">
        <f t="shared" si="6"/>
        <v>#DIV/0!</v>
      </c>
      <c r="D91" s="942" t="e">
        <f t="shared" si="7"/>
        <v>#DIV/0!</v>
      </c>
      <c r="E91" s="942">
        <v>0</v>
      </c>
      <c r="F91" s="942" t="e">
        <f t="shared" si="8"/>
        <v>#DIV/0!</v>
      </c>
    </row>
    <row r="92" spans="1:6" x14ac:dyDescent="0.25">
      <c r="A92" s="941">
        <f t="shared" si="5"/>
        <v>31</v>
      </c>
      <c r="B92" s="942" t="e">
        <f t="shared" si="9"/>
        <v>#DIV/0!</v>
      </c>
      <c r="C92" s="942" t="e">
        <f t="shared" si="6"/>
        <v>#DIV/0!</v>
      </c>
      <c r="D92" s="942" t="e">
        <f t="shared" si="7"/>
        <v>#DIV/0!</v>
      </c>
      <c r="E92" s="942">
        <v>0</v>
      </c>
      <c r="F92" s="942" t="e">
        <f t="shared" si="8"/>
        <v>#DIV/0!</v>
      </c>
    </row>
    <row r="93" spans="1:6" x14ac:dyDescent="0.25">
      <c r="A93" s="941">
        <f t="shared" ref="A93:A156" si="10">DATE(IF(MONTH(A92)=12,YEAR(A92)+1,YEAR(A92)),IF(MONTH(A92)=12,1,MONTH(A92)+1),DAY($F$6))</f>
        <v>31</v>
      </c>
      <c r="B93" s="942" t="e">
        <f t="shared" si="9"/>
        <v>#DIV/0!</v>
      </c>
      <c r="C93" s="942" t="e">
        <f t="shared" ref="C93:C156" si="11">ROUND($F$9*F92,2)</f>
        <v>#DIV/0!</v>
      </c>
      <c r="D93" s="942" t="e">
        <f t="shared" ref="D93:D156" si="12">B93-C93</f>
        <v>#DIV/0!</v>
      </c>
      <c r="E93" s="942">
        <v>0</v>
      </c>
      <c r="F93" s="942" t="e">
        <f t="shared" ref="F93:F156" si="13">F92-D93-E93</f>
        <v>#DIV/0!</v>
      </c>
    </row>
    <row r="94" spans="1:6" x14ac:dyDescent="0.25">
      <c r="A94" s="941">
        <f t="shared" si="10"/>
        <v>31</v>
      </c>
      <c r="B94" s="942" t="e">
        <f t="shared" si="9"/>
        <v>#DIV/0!</v>
      </c>
      <c r="C94" s="942" t="e">
        <f t="shared" si="11"/>
        <v>#DIV/0!</v>
      </c>
      <c r="D94" s="942" t="e">
        <f t="shared" si="12"/>
        <v>#DIV/0!</v>
      </c>
      <c r="E94" s="942">
        <v>0</v>
      </c>
      <c r="F94" s="942" t="e">
        <f t="shared" si="13"/>
        <v>#DIV/0!</v>
      </c>
    </row>
    <row r="95" spans="1:6" x14ac:dyDescent="0.25">
      <c r="A95" s="941">
        <f t="shared" si="10"/>
        <v>31</v>
      </c>
      <c r="B95" s="942" t="e">
        <f t="shared" si="9"/>
        <v>#DIV/0!</v>
      </c>
      <c r="C95" s="942" t="e">
        <f t="shared" si="11"/>
        <v>#DIV/0!</v>
      </c>
      <c r="D95" s="942" t="e">
        <f t="shared" si="12"/>
        <v>#DIV/0!</v>
      </c>
      <c r="E95" s="942">
        <v>0</v>
      </c>
      <c r="F95" s="942" t="e">
        <f t="shared" si="13"/>
        <v>#DIV/0!</v>
      </c>
    </row>
    <row r="96" spans="1:6" x14ac:dyDescent="0.25">
      <c r="A96" s="941">
        <f t="shared" si="10"/>
        <v>31</v>
      </c>
      <c r="B96" s="942" t="e">
        <f t="shared" si="9"/>
        <v>#DIV/0!</v>
      </c>
      <c r="C96" s="942" t="e">
        <f t="shared" si="11"/>
        <v>#DIV/0!</v>
      </c>
      <c r="D96" s="942" t="e">
        <f t="shared" si="12"/>
        <v>#DIV/0!</v>
      </c>
      <c r="E96" s="942">
        <v>0</v>
      </c>
      <c r="F96" s="942" t="e">
        <f t="shared" si="13"/>
        <v>#DIV/0!</v>
      </c>
    </row>
    <row r="97" spans="1:6" x14ac:dyDescent="0.25">
      <c r="A97" s="941">
        <f t="shared" si="10"/>
        <v>31</v>
      </c>
      <c r="B97" s="942" t="e">
        <f t="shared" si="9"/>
        <v>#DIV/0!</v>
      </c>
      <c r="C97" s="942" t="e">
        <f t="shared" si="11"/>
        <v>#DIV/0!</v>
      </c>
      <c r="D97" s="942" t="e">
        <f t="shared" si="12"/>
        <v>#DIV/0!</v>
      </c>
      <c r="E97" s="942">
        <v>0</v>
      </c>
      <c r="F97" s="942" t="e">
        <f t="shared" si="13"/>
        <v>#DIV/0!</v>
      </c>
    </row>
    <row r="98" spans="1:6" x14ac:dyDescent="0.25">
      <c r="A98" s="941">
        <f t="shared" si="10"/>
        <v>31</v>
      </c>
      <c r="B98" s="942" t="e">
        <f t="shared" si="9"/>
        <v>#DIV/0!</v>
      </c>
      <c r="C98" s="942" t="e">
        <f t="shared" si="11"/>
        <v>#DIV/0!</v>
      </c>
      <c r="D98" s="942" t="e">
        <f t="shared" si="12"/>
        <v>#DIV/0!</v>
      </c>
      <c r="E98" s="942">
        <v>0</v>
      </c>
      <c r="F98" s="942" t="e">
        <f t="shared" si="13"/>
        <v>#DIV/0!</v>
      </c>
    </row>
    <row r="99" spans="1:6" x14ac:dyDescent="0.25">
      <c r="A99" s="941">
        <f t="shared" si="10"/>
        <v>31</v>
      </c>
      <c r="B99" s="942" t="e">
        <f t="shared" si="9"/>
        <v>#DIV/0!</v>
      </c>
      <c r="C99" s="942" t="e">
        <f t="shared" si="11"/>
        <v>#DIV/0!</v>
      </c>
      <c r="D99" s="942" t="e">
        <f t="shared" si="12"/>
        <v>#DIV/0!</v>
      </c>
      <c r="E99" s="942">
        <v>0</v>
      </c>
      <c r="F99" s="942" t="e">
        <f t="shared" si="13"/>
        <v>#DIV/0!</v>
      </c>
    </row>
    <row r="100" spans="1:6" x14ac:dyDescent="0.25">
      <c r="A100" s="941">
        <f t="shared" si="10"/>
        <v>31</v>
      </c>
      <c r="B100" s="942" t="e">
        <f t="shared" si="9"/>
        <v>#DIV/0!</v>
      </c>
      <c r="C100" s="942" t="e">
        <f t="shared" si="11"/>
        <v>#DIV/0!</v>
      </c>
      <c r="D100" s="942" t="e">
        <f t="shared" si="12"/>
        <v>#DIV/0!</v>
      </c>
      <c r="E100" s="942">
        <v>0</v>
      </c>
      <c r="F100" s="942" t="e">
        <f t="shared" si="13"/>
        <v>#DIV/0!</v>
      </c>
    </row>
    <row r="101" spans="1:6" x14ac:dyDescent="0.25">
      <c r="A101" s="941">
        <f t="shared" si="10"/>
        <v>31</v>
      </c>
      <c r="B101" s="942" t="e">
        <f t="shared" si="9"/>
        <v>#DIV/0!</v>
      </c>
      <c r="C101" s="942" t="e">
        <f t="shared" si="11"/>
        <v>#DIV/0!</v>
      </c>
      <c r="D101" s="942" t="e">
        <f t="shared" si="12"/>
        <v>#DIV/0!</v>
      </c>
      <c r="E101" s="942">
        <v>0</v>
      </c>
      <c r="F101" s="942" t="e">
        <f t="shared" si="13"/>
        <v>#DIV/0!</v>
      </c>
    </row>
    <row r="102" spans="1:6" x14ac:dyDescent="0.25">
      <c r="A102" s="941">
        <f t="shared" si="10"/>
        <v>31</v>
      </c>
      <c r="B102" s="942" t="e">
        <f t="shared" si="9"/>
        <v>#DIV/0!</v>
      </c>
      <c r="C102" s="942" t="e">
        <f t="shared" si="11"/>
        <v>#DIV/0!</v>
      </c>
      <c r="D102" s="942" t="e">
        <f t="shared" si="12"/>
        <v>#DIV/0!</v>
      </c>
      <c r="E102" s="942">
        <v>0</v>
      </c>
      <c r="F102" s="942" t="e">
        <f t="shared" si="13"/>
        <v>#DIV/0!</v>
      </c>
    </row>
    <row r="103" spans="1:6" x14ac:dyDescent="0.25">
      <c r="A103" s="941">
        <f t="shared" si="10"/>
        <v>31</v>
      </c>
      <c r="B103" s="942" t="e">
        <f t="shared" si="9"/>
        <v>#DIV/0!</v>
      </c>
      <c r="C103" s="942" t="e">
        <f t="shared" si="11"/>
        <v>#DIV/0!</v>
      </c>
      <c r="D103" s="942" t="e">
        <f t="shared" si="12"/>
        <v>#DIV/0!</v>
      </c>
      <c r="E103" s="942">
        <v>0</v>
      </c>
      <c r="F103" s="942" t="e">
        <f t="shared" si="13"/>
        <v>#DIV/0!</v>
      </c>
    </row>
    <row r="104" spans="1:6" x14ac:dyDescent="0.25">
      <c r="A104" s="941">
        <f t="shared" si="10"/>
        <v>31</v>
      </c>
      <c r="B104" s="942" t="e">
        <f t="shared" si="9"/>
        <v>#DIV/0!</v>
      </c>
      <c r="C104" s="942" t="e">
        <f t="shared" si="11"/>
        <v>#DIV/0!</v>
      </c>
      <c r="D104" s="942" t="e">
        <f t="shared" si="12"/>
        <v>#DIV/0!</v>
      </c>
      <c r="E104" s="942">
        <v>0</v>
      </c>
      <c r="F104" s="942" t="e">
        <f t="shared" si="13"/>
        <v>#DIV/0!</v>
      </c>
    </row>
    <row r="105" spans="1:6" x14ac:dyDescent="0.25">
      <c r="A105" s="941">
        <f t="shared" si="10"/>
        <v>31</v>
      </c>
      <c r="B105" s="942" t="e">
        <f t="shared" si="9"/>
        <v>#DIV/0!</v>
      </c>
      <c r="C105" s="942" t="e">
        <f t="shared" si="11"/>
        <v>#DIV/0!</v>
      </c>
      <c r="D105" s="942" t="e">
        <f t="shared" si="12"/>
        <v>#DIV/0!</v>
      </c>
      <c r="E105" s="942">
        <v>0</v>
      </c>
      <c r="F105" s="942" t="e">
        <f t="shared" si="13"/>
        <v>#DIV/0!</v>
      </c>
    </row>
    <row r="106" spans="1:6" x14ac:dyDescent="0.25">
      <c r="A106" s="941">
        <f t="shared" si="10"/>
        <v>31</v>
      </c>
      <c r="B106" s="942" t="e">
        <f t="shared" si="9"/>
        <v>#DIV/0!</v>
      </c>
      <c r="C106" s="942" t="e">
        <f t="shared" si="11"/>
        <v>#DIV/0!</v>
      </c>
      <c r="D106" s="942" t="e">
        <f t="shared" si="12"/>
        <v>#DIV/0!</v>
      </c>
      <c r="E106" s="942">
        <v>0</v>
      </c>
      <c r="F106" s="942" t="e">
        <f t="shared" si="13"/>
        <v>#DIV/0!</v>
      </c>
    </row>
    <row r="107" spans="1:6" x14ac:dyDescent="0.25">
      <c r="A107" s="941">
        <f t="shared" si="10"/>
        <v>31</v>
      </c>
      <c r="B107" s="942" t="e">
        <f t="shared" si="9"/>
        <v>#DIV/0!</v>
      </c>
      <c r="C107" s="942" t="e">
        <f t="shared" si="11"/>
        <v>#DIV/0!</v>
      </c>
      <c r="D107" s="942" t="e">
        <f t="shared" si="12"/>
        <v>#DIV/0!</v>
      </c>
      <c r="E107" s="942">
        <v>0</v>
      </c>
      <c r="F107" s="942" t="e">
        <f t="shared" si="13"/>
        <v>#DIV/0!</v>
      </c>
    </row>
    <row r="108" spans="1:6" x14ac:dyDescent="0.25">
      <c r="A108" s="941">
        <f t="shared" si="10"/>
        <v>31</v>
      </c>
      <c r="B108" s="942" t="e">
        <f t="shared" si="9"/>
        <v>#DIV/0!</v>
      </c>
      <c r="C108" s="942" t="e">
        <f t="shared" si="11"/>
        <v>#DIV/0!</v>
      </c>
      <c r="D108" s="942" t="e">
        <f t="shared" si="12"/>
        <v>#DIV/0!</v>
      </c>
      <c r="E108" s="942">
        <v>0</v>
      </c>
      <c r="F108" s="942" t="e">
        <f t="shared" si="13"/>
        <v>#DIV/0!</v>
      </c>
    </row>
    <row r="109" spans="1:6" x14ac:dyDescent="0.25">
      <c r="A109" s="941">
        <f t="shared" si="10"/>
        <v>31</v>
      </c>
      <c r="B109" s="942" t="e">
        <f t="shared" si="9"/>
        <v>#DIV/0!</v>
      </c>
      <c r="C109" s="942" t="e">
        <f t="shared" si="11"/>
        <v>#DIV/0!</v>
      </c>
      <c r="D109" s="942" t="e">
        <f t="shared" si="12"/>
        <v>#DIV/0!</v>
      </c>
      <c r="E109" s="942">
        <v>0</v>
      </c>
      <c r="F109" s="942" t="e">
        <f t="shared" si="13"/>
        <v>#DIV/0!</v>
      </c>
    </row>
    <row r="110" spans="1:6" x14ac:dyDescent="0.25">
      <c r="A110" s="941">
        <f t="shared" si="10"/>
        <v>31</v>
      </c>
      <c r="B110" s="942" t="e">
        <f t="shared" si="9"/>
        <v>#DIV/0!</v>
      </c>
      <c r="C110" s="942" t="e">
        <f t="shared" si="11"/>
        <v>#DIV/0!</v>
      </c>
      <c r="D110" s="942" t="e">
        <f t="shared" si="12"/>
        <v>#DIV/0!</v>
      </c>
      <c r="E110" s="942">
        <v>0</v>
      </c>
      <c r="F110" s="942" t="e">
        <f t="shared" si="13"/>
        <v>#DIV/0!</v>
      </c>
    </row>
    <row r="111" spans="1:6" x14ac:dyDescent="0.25">
      <c r="A111" s="941">
        <f t="shared" si="10"/>
        <v>31</v>
      </c>
      <c r="B111" s="942" t="e">
        <f t="shared" si="9"/>
        <v>#DIV/0!</v>
      </c>
      <c r="C111" s="942" t="e">
        <f t="shared" si="11"/>
        <v>#DIV/0!</v>
      </c>
      <c r="D111" s="942" t="e">
        <f t="shared" si="12"/>
        <v>#DIV/0!</v>
      </c>
      <c r="E111" s="942">
        <v>0</v>
      </c>
      <c r="F111" s="942" t="e">
        <f t="shared" si="13"/>
        <v>#DIV/0!</v>
      </c>
    </row>
    <row r="112" spans="1:6" x14ac:dyDescent="0.25">
      <c r="A112" s="941">
        <f t="shared" si="10"/>
        <v>31</v>
      </c>
      <c r="B112" s="942" t="e">
        <f t="shared" si="9"/>
        <v>#DIV/0!</v>
      </c>
      <c r="C112" s="942" t="e">
        <f t="shared" si="11"/>
        <v>#DIV/0!</v>
      </c>
      <c r="D112" s="942" t="e">
        <f t="shared" si="12"/>
        <v>#DIV/0!</v>
      </c>
      <c r="E112" s="942">
        <v>0</v>
      </c>
      <c r="F112" s="942" t="e">
        <f t="shared" si="13"/>
        <v>#DIV/0!</v>
      </c>
    </row>
    <row r="113" spans="1:6" x14ac:dyDescent="0.25">
      <c r="A113" s="941">
        <f t="shared" si="10"/>
        <v>31</v>
      </c>
      <c r="B113" s="942" t="e">
        <f t="shared" si="9"/>
        <v>#DIV/0!</v>
      </c>
      <c r="C113" s="942" t="e">
        <f t="shared" si="11"/>
        <v>#DIV/0!</v>
      </c>
      <c r="D113" s="942" t="e">
        <f t="shared" si="12"/>
        <v>#DIV/0!</v>
      </c>
      <c r="E113" s="942">
        <v>0</v>
      </c>
      <c r="F113" s="942" t="e">
        <f t="shared" si="13"/>
        <v>#DIV/0!</v>
      </c>
    </row>
    <row r="114" spans="1:6" x14ac:dyDescent="0.25">
      <c r="A114" s="941">
        <f t="shared" si="10"/>
        <v>31</v>
      </c>
      <c r="B114" s="942" t="e">
        <f t="shared" si="9"/>
        <v>#DIV/0!</v>
      </c>
      <c r="C114" s="942" t="e">
        <f t="shared" si="11"/>
        <v>#DIV/0!</v>
      </c>
      <c r="D114" s="942" t="e">
        <f t="shared" si="12"/>
        <v>#DIV/0!</v>
      </c>
      <c r="E114" s="942">
        <v>0</v>
      </c>
      <c r="F114" s="942" t="e">
        <f t="shared" si="13"/>
        <v>#DIV/0!</v>
      </c>
    </row>
    <row r="115" spans="1:6" x14ac:dyDescent="0.25">
      <c r="A115" s="941">
        <f t="shared" si="10"/>
        <v>31</v>
      </c>
      <c r="B115" s="942" t="e">
        <f t="shared" si="9"/>
        <v>#DIV/0!</v>
      </c>
      <c r="C115" s="942" t="e">
        <f t="shared" si="11"/>
        <v>#DIV/0!</v>
      </c>
      <c r="D115" s="942" t="e">
        <f t="shared" si="12"/>
        <v>#DIV/0!</v>
      </c>
      <c r="E115" s="942">
        <v>0</v>
      </c>
      <c r="F115" s="942" t="e">
        <f t="shared" si="13"/>
        <v>#DIV/0!</v>
      </c>
    </row>
    <row r="116" spans="1:6" x14ac:dyDescent="0.25">
      <c r="A116" s="941">
        <f t="shared" si="10"/>
        <v>31</v>
      </c>
      <c r="B116" s="942" t="e">
        <f t="shared" si="9"/>
        <v>#DIV/0!</v>
      </c>
      <c r="C116" s="942" t="e">
        <f t="shared" si="11"/>
        <v>#DIV/0!</v>
      </c>
      <c r="D116" s="942" t="e">
        <f t="shared" si="12"/>
        <v>#DIV/0!</v>
      </c>
      <c r="E116" s="942">
        <v>0</v>
      </c>
      <c r="F116" s="942" t="e">
        <f t="shared" si="13"/>
        <v>#DIV/0!</v>
      </c>
    </row>
    <row r="117" spans="1:6" x14ac:dyDescent="0.25">
      <c r="A117" s="941">
        <f t="shared" si="10"/>
        <v>31</v>
      </c>
      <c r="B117" s="942" t="e">
        <f t="shared" si="9"/>
        <v>#DIV/0!</v>
      </c>
      <c r="C117" s="942" t="e">
        <f t="shared" si="11"/>
        <v>#DIV/0!</v>
      </c>
      <c r="D117" s="942" t="e">
        <f t="shared" si="12"/>
        <v>#DIV/0!</v>
      </c>
      <c r="E117" s="942">
        <v>0</v>
      </c>
      <c r="F117" s="942" t="e">
        <f t="shared" si="13"/>
        <v>#DIV/0!</v>
      </c>
    </row>
    <row r="118" spans="1:6" x14ac:dyDescent="0.25">
      <c r="A118" s="941">
        <f t="shared" si="10"/>
        <v>31</v>
      </c>
      <c r="B118" s="942" t="e">
        <f t="shared" si="9"/>
        <v>#DIV/0!</v>
      </c>
      <c r="C118" s="942" t="e">
        <f t="shared" si="11"/>
        <v>#DIV/0!</v>
      </c>
      <c r="D118" s="942" t="e">
        <f t="shared" si="12"/>
        <v>#DIV/0!</v>
      </c>
      <c r="E118" s="942">
        <v>0</v>
      </c>
      <c r="F118" s="942" t="e">
        <f t="shared" si="13"/>
        <v>#DIV/0!</v>
      </c>
    </row>
    <row r="119" spans="1:6" x14ac:dyDescent="0.25">
      <c r="A119" s="941">
        <f t="shared" si="10"/>
        <v>31</v>
      </c>
      <c r="B119" s="942" t="e">
        <f t="shared" si="9"/>
        <v>#DIV/0!</v>
      </c>
      <c r="C119" s="942" t="e">
        <f t="shared" si="11"/>
        <v>#DIV/0!</v>
      </c>
      <c r="D119" s="942" t="e">
        <f t="shared" si="12"/>
        <v>#DIV/0!</v>
      </c>
      <c r="E119" s="942">
        <v>0</v>
      </c>
      <c r="F119" s="942" t="e">
        <f t="shared" si="13"/>
        <v>#DIV/0!</v>
      </c>
    </row>
    <row r="120" spans="1:6" x14ac:dyDescent="0.25">
      <c r="A120" s="941">
        <f t="shared" si="10"/>
        <v>31</v>
      </c>
      <c r="B120" s="942" t="e">
        <f t="shared" si="9"/>
        <v>#DIV/0!</v>
      </c>
      <c r="C120" s="942" t="e">
        <f t="shared" si="11"/>
        <v>#DIV/0!</v>
      </c>
      <c r="D120" s="942" t="e">
        <f t="shared" si="12"/>
        <v>#DIV/0!</v>
      </c>
      <c r="E120" s="942">
        <v>0</v>
      </c>
      <c r="F120" s="942" t="e">
        <f t="shared" si="13"/>
        <v>#DIV/0!</v>
      </c>
    </row>
    <row r="121" spans="1:6" x14ac:dyDescent="0.25">
      <c r="A121" s="941">
        <f t="shared" si="10"/>
        <v>31</v>
      </c>
      <c r="B121" s="942" t="e">
        <f t="shared" si="9"/>
        <v>#DIV/0!</v>
      </c>
      <c r="C121" s="942" t="e">
        <f t="shared" si="11"/>
        <v>#DIV/0!</v>
      </c>
      <c r="D121" s="942" t="e">
        <f t="shared" si="12"/>
        <v>#DIV/0!</v>
      </c>
      <c r="E121" s="942">
        <v>0</v>
      </c>
      <c r="F121" s="942" t="e">
        <f t="shared" si="13"/>
        <v>#DIV/0!</v>
      </c>
    </row>
    <row r="122" spans="1:6" x14ac:dyDescent="0.25">
      <c r="A122" s="941">
        <f t="shared" si="10"/>
        <v>31</v>
      </c>
      <c r="B122" s="942" t="e">
        <f t="shared" si="9"/>
        <v>#DIV/0!</v>
      </c>
      <c r="C122" s="942" t="e">
        <f t="shared" si="11"/>
        <v>#DIV/0!</v>
      </c>
      <c r="D122" s="942" t="e">
        <f t="shared" si="12"/>
        <v>#DIV/0!</v>
      </c>
      <c r="E122" s="942">
        <v>0</v>
      </c>
      <c r="F122" s="942" t="e">
        <f t="shared" si="13"/>
        <v>#DIV/0!</v>
      </c>
    </row>
    <row r="123" spans="1:6" x14ac:dyDescent="0.25">
      <c r="A123" s="941">
        <f t="shared" si="10"/>
        <v>31</v>
      </c>
      <c r="B123" s="942" t="e">
        <f t="shared" si="9"/>
        <v>#DIV/0!</v>
      </c>
      <c r="C123" s="942" t="e">
        <f t="shared" si="11"/>
        <v>#DIV/0!</v>
      </c>
      <c r="D123" s="942" t="e">
        <f t="shared" si="12"/>
        <v>#DIV/0!</v>
      </c>
      <c r="E123" s="942">
        <v>0</v>
      </c>
      <c r="F123" s="942" t="e">
        <f t="shared" si="13"/>
        <v>#DIV/0!</v>
      </c>
    </row>
    <row r="124" spans="1:6" x14ac:dyDescent="0.25">
      <c r="A124" s="941">
        <f t="shared" si="10"/>
        <v>31</v>
      </c>
      <c r="B124" s="942" t="e">
        <f t="shared" si="9"/>
        <v>#DIV/0!</v>
      </c>
      <c r="C124" s="942" t="e">
        <f t="shared" si="11"/>
        <v>#DIV/0!</v>
      </c>
      <c r="D124" s="942" t="e">
        <f t="shared" si="12"/>
        <v>#DIV/0!</v>
      </c>
      <c r="E124" s="942">
        <v>0</v>
      </c>
      <c r="F124" s="942" t="e">
        <f t="shared" si="13"/>
        <v>#DIV/0!</v>
      </c>
    </row>
    <row r="125" spans="1:6" x14ac:dyDescent="0.25">
      <c r="A125" s="941">
        <f t="shared" si="10"/>
        <v>31</v>
      </c>
      <c r="B125" s="942" t="e">
        <f t="shared" si="9"/>
        <v>#DIV/0!</v>
      </c>
      <c r="C125" s="942" t="e">
        <f t="shared" si="11"/>
        <v>#DIV/0!</v>
      </c>
      <c r="D125" s="942" t="e">
        <f t="shared" si="12"/>
        <v>#DIV/0!</v>
      </c>
      <c r="E125" s="942">
        <v>0</v>
      </c>
      <c r="F125" s="942" t="e">
        <f t="shared" si="13"/>
        <v>#DIV/0!</v>
      </c>
    </row>
    <row r="126" spans="1:6" x14ac:dyDescent="0.25">
      <c r="A126" s="941">
        <f t="shared" si="10"/>
        <v>31</v>
      </c>
      <c r="B126" s="942" t="e">
        <f t="shared" si="9"/>
        <v>#DIV/0!</v>
      </c>
      <c r="C126" s="942" t="e">
        <f t="shared" si="11"/>
        <v>#DIV/0!</v>
      </c>
      <c r="D126" s="942" t="e">
        <f t="shared" si="12"/>
        <v>#DIV/0!</v>
      </c>
      <c r="E126" s="942">
        <v>0</v>
      </c>
      <c r="F126" s="942" t="e">
        <f t="shared" si="13"/>
        <v>#DIV/0!</v>
      </c>
    </row>
    <row r="127" spans="1:6" x14ac:dyDescent="0.25">
      <c r="A127" s="941">
        <f t="shared" si="10"/>
        <v>31</v>
      </c>
      <c r="B127" s="942" t="e">
        <f t="shared" si="9"/>
        <v>#DIV/0!</v>
      </c>
      <c r="C127" s="942" t="e">
        <f t="shared" si="11"/>
        <v>#DIV/0!</v>
      </c>
      <c r="D127" s="942" t="e">
        <f t="shared" si="12"/>
        <v>#DIV/0!</v>
      </c>
      <c r="E127" s="942">
        <v>0</v>
      </c>
      <c r="F127" s="942" t="e">
        <f t="shared" si="13"/>
        <v>#DIV/0!</v>
      </c>
    </row>
    <row r="128" spans="1:6" x14ac:dyDescent="0.25">
      <c r="A128" s="941">
        <f t="shared" si="10"/>
        <v>31</v>
      </c>
      <c r="B128" s="942" t="e">
        <f t="shared" si="9"/>
        <v>#DIV/0!</v>
      </c>
      <c r="C128" s="942" t="e">
        <f t="shared" si="11"/>
        <v>#DIV/0!</v>
      </c>
      <c r="D128" s="942" t="e">
        <f t="shared" si="12"/>
        <v>#DIV/0!</v>
      </c>
      <c r="E128" s="942">
        <v>0</v>
      </c>
      <c r="F128" s="942" t="e">
        <f t="shared" si="13"/>
        <v>#DIV/0!</v>
      </c>
    </row>
    <row r="129" spans="1:6" x14ac:dyDescent="0.25">
      <c r="A129" s="941">
        <f t="shared" si="10"/>
        <v>31</v>
      </c>
      <c r="B129" s="942" t="e">
        <f t="shared" si="9"/>
        <v>#DIV/0!</v>
      </c>
      <c r="C129" s="942" t="e">
        <f t="shared" si="11"/>
        <v>#DIV/0!</v>
      </c>
      <c r="D129" s="942" t="e">
        <f t="shared" si="12"/>
        <v>#DIV/0!</v>
      </c>
      <c r="E129" s="942">
        <v>0</v>
      </c>
      <c r="F129" s="942" t="e">
        <f t="shared" si="13"/>
        <v>#DIV/0!</v>
      </c>
    </row>
    <row r="130" spans="1:6" x14ac:dyDescent="0.25">
      <c r="A130" s="941">
        <f t="shared" si="10"/>
        <v>31</v>
      </c>
      <c r="B130" s="942" t="e">
        <f t="shared" si="9"/>
        <v>#DIV/0!</v>
      </c>
      <c r="C130" s="942" t="e">
        <f t="shared" si="11"/>
        <v>#DIV/0!</v>
      </c>
      <c r="D130" s="942" t="e">
        <f t="shared" si="12"/>
        <v>#DIV/0!</v>
      </c>
      <c r="E130" s="942">
        <v>0</v>
      </c>
      <c r="F130" s="942" t="e">
        <f t="shared" si="13"/>
        <v>#DIV/0!</v>
      </c>
    </row>
    <row r="131" spans="1:6" x14ac:dyDescent="0.25">
      <c r="A131" s="941">
        <f t="shared" si="10"/>
        <v>31</v>
      </c>
      <c r="B131" s="942" t="e">
        <f t="shared" si="9"/>
        <v>#DIV/0!</v>
      </c>
      <c r="C131" s="942" t="e">
        <f t="shared" si="11"/>
        <v>#DIV/0!</v>
      </c>
      <c r="D131" s="942" t="e">
        <f t="shared" si="12"/>
        <v>#DIV/0!</v>
      </c>
      <c r="E131" s="942">
        <v>0</v>
      </c>
      <c r="F131" s="942" t="e">
        <f t="shared" si="13"/>
        <v>#DIV/0!</v>
      </c>
    </row>
    <row r="132" spans="1:6" x14ac:dyDescent="0.25">
      <c r="A132" s="941">
        <f t="shared" si="10"/>
        <v>31</v>
      </c>
      <c r="B132" s="942" t="e">
        <f t="shared" si="9"/>
        <v>#DIV/0!</v>
      </c>
      <c r="C132" s="942" t="e">
        <f t="shared" si="11"/>
        <v>#DIV/0!</v>
      </c>
      <c r="D132" s="942" t="e">
        <f t="shared" si="12"/>
        <v>#DIV/0!</v>
      </c>
      <c r="E132" s="942">
        <v>0</v>
      </c>
      <c r="F132" s="942" t="e">
        <f t="shared" si="13"/>
        <v>#DIV/0!</v>
      </c>
    </row>
    <row r="133" spans="1:6" x14ac:dyDescent="0.25">
      <c r="A133" s="941">
        <f t="shared" si="10"/>
        <v>31</v>
      </c>
      <c r="B133" s="942" t="e">
        <f t="shared" si="9"/>
        <v>#DIV/0!</v>
      </c>
      <c r="C133" s="942" t="e">
        <f t="shared" si="11"/>
        <v>#DIV/0!</v>
      </c>
      <c r="D133" s="942" t="e">
        <f t="shared" si="12"/>
        <v>#DIV/0!</v>
      </c>
      <c r="E133" s="942">
        <v>0</v>
      </c>
      <c r="F133" s="942" t="e">
        <f t="shared" si="13"/>
        <v>#DIV/0!</v>
      </c>
    </row>
    <row r="134" spans="1:6" x14ac:dyDescent="0.25">
      <c r="A134" s="941">
        <f t="shared" si="10"/>
        <v>31</v>
      </c>
      <c r="B134" s="942" t="e">
        <f t="shared" si="9"/>
        <v>#DIV/0!</v>
      </c>
      <c r="C134" s="942" t="e">
        <f t="shared" si="11"/>
        <v>#DIV/0!</v>
      </c>
      <c r="D134" s="942" t="e">
        <f t="shared" si="12"/>
        <v>#DIV/0!</v>
      </c>
      <c r="E134" s="942">
        <v>0</v>
      </c>
      <c r="F134" s="942" t="e">
        <f t="shared" si="13"/>
        <v>#DIV/0!</v>
      </c>
    </row>
    <row r="135" spans="1:6" x14ac:dyDescent="0.25">
      <c r="A135" s="941">
        <f t="shared" si="10"/>
        <v>31</v>
      </c>
      <c r="B135" s="942" t="e">
        <f t="shared" si="9"/>
        <v>#DIV/0!</v>
      </c>
      <c r="C135" s="942" t="e">
        <f t="shared" si="11"/>
        <v>#DIV/0!</v>
      </c>
      <c r="D135" s="942" t="e">
        <f t="shared" si="12"/>
        <v>#DIV/0!</v>
      </c>
      <c r="E135" s="942">
        <v>0</v>
      </c>
      <c r="F135" s="942" t="e">
        <f t="shared" si="13"/>
        <v>#DIV/0!</v>
      </c>
    </row>
    <row r="136" spans="1:6" x14ac:dyDescent="0.25">
      <c r="A136" s="941">
        <f t="shared" si="10"/>
        <v>31</v>
      </c>
      <c r="B136" s="942" t="e">
        <f t="shared" si="9"/>
        <v>#DIV/0!</v>
      </c>
      <c r="C136" s="942" t="e">
        <f t="shared" si="11"/>
        <v>#DIV/0!</v>
      </c>
      <c r="D136" s="942" t="e">
        <f t="shared" si="12"/>
        <v>#DIV/0!</v>
      </c>
      <c r="E136" s="942">
        <v>0</v>
      </c>
      <c r="F136" s="942" t="e">
        <f t="shared" si="13"/>
        <v>#DIV/0!</v>
      </c>
    </row>
    <row r="137" spans="1:6" x14ac:dyDescent="0.25">
      <c r="A137" s="941">
        <f t="shared" si="10"/>
        <v>31</v>
      </c>
      <c r="B137" s="942" t="e">
        <f t="shared" si="9"/>
        <v>#DIV/0!</v>
      </c>
      <c r="C137" s="942" t="e">
        <f t="shared" si="11"/>
        <v>#DIV/0!</v>
      </c>
      <c r="D137" s="942" t="e">
        <f t="shared" si="12"/>
        <v>#DIV/0!</v>
      </c>
      <c r="E137" s="942">
        <v>0</v>
      </c>
      <c r="F137" s="942" t="e">
        <f t="shared" si="13"/>
        <v>#DIV/0!</v>
      </c>
    </row>
    <row r="138" spans="1:6" x14ac:dyDescent="0.25">
      <c r="A138" s="941">
        <f t="shared" si="10"/>
        <v>31</v>
      </c>
      <c r="B138" s="942" t="e">
        <f t="shared" si="9"/>
        <v>#DIV/0!</v>
      </c>
      <c r="C138" s="942" t="e">
        <f t="shared" si="11"/>
        <v>#DIV/0!</v>
      </c>
      <c r="D138" s="942" t="e">
        <f t="shared" si="12"/>
        <v>#DIV/0!</v>
      </c>
      <c r="E138" s="942">
        <v>0</v>
      </c>
      <c r="F138" s="942" t="e">
        <f t="shared" si="13"/>
        <v>#DIV/0!</v>
      </c>
    </row>
    <row r="139" spans="1:6" x14ac:dyDescent="0.25">
      <c r="A139" s="941">
        <f t="shared" si="10"/>
        <v>31</v>
      </c>
      <c r="B139" s="942" t="e">
        <f t="shared" si="9"/>
        <v>#DIV/0!</v>
      </c>
      <c r="C139" s="942" t="e">
        <f t="shared" si="11"/>
        <v>#DIV/0!</v>
      </c>
      <c r="D139" s="942" t="e">
        <f t="shared" si="12"/>
        <v>#DIV/0!</v>
      </c>
      <c r="E139" s="942">
        <v>0</v>
      </c>
      <c r="F139" s="942" t="e">
        <f t="shared" si="13"/>
        <v>#DIV/0!</v>
      </c>
    </row>
    <row r="140" spans="1:6" x14ac:dyDescent="0.25">
      <c r="A140" s="941">
        <f t="shared" si="10"/>
        <v>31</v>
      </c>
      <c r="B140" s="942" t="e">
        <f t="shared" si="9"/>
        <v>#DIV/0!</v>
      </c>
      <c r="C140" s="942" t="e">
        <f t="shared" si="11"/>
        <v>#DIV/0!</v>
      </c>
      <c r="D140" s="942" t="e">
        <f t="shared" si="12"/>
        <v>#DIV/0!</v>
      </c>
      <c r="E140" s="942">
        <v>0</v>
      </c>
      <c r="F140" s="942" t="e">
        <f t="shared" si="13"/>
        <v>#DIV/0!</v>
      </c>
    </row>
    <row r="141" spans="1:6" x14ac:dyDescent="0.25">
      <c r="A141" s="941">
        <f t="shared" si="10"/>
        <v>31</v>
      </c>
      <c r="B141" s="942" t="e">
        <f t="shared" si="9"/>
        <v>#DIV/0!</v>
      </c>
      <c r="C141" s="942" t="e">
        <f t="shared" si="11"/>
        <v>#DIV/0!</v>
      </c>
      <c r="D141" s="942" t="e">
        <f t="shared" si="12"/>
        <v>#DIV/0!</v>
      </c>
      <c r="E141" s="942">
        <v>0</v>
      </c>
      <c r="F141" s="942" t="e">
        <f t="shared" si="13"/>
        <v>#DIV/0!</v>
      </c>
    </row>
    <row r="142" spans="1:6" x14ac:dyDescent="0.25">
      <c r="A142" s="941">
        <f t="shared" si="10"/>
        <v>31</v>
      </c>
      <c r="B142" s="942" t="e">
        <f t="shared" si="9"/>
        <v>#DIV/0!</v>
      </c>
      <c r="C142" s="942" t="e">
        <f t="shared" si="11"/>
        <v>#DIV/0!</v>
      </c>
      <c r="D142" s="942" t="e">
        <f t="shared" si="12"/>
        <v>#DIV/0!</v>
      </c>
      <c r="E142" s="942">
        <v>0</v>
      </c>
      <c r="F142" s="942" t="e">
        <f t="shared" si="13"/>
        <v>#DIV/0!</v>
      </c>
    </row>
    <row r="143" spans="1:6" x14ac:dyDescent="0.25">
      <c r="A143" s="941">
        <f t="shared" si="10"/>
        <v>31</v>
      </c>
      <c r="B143" s="942" t="e">
        <f t="shared" si="9"/>
        <v>#DIV/0!</v>
      </c>
      <c r="C143" s="942" t="e">
        <f t="shared" si="11"/>
        <v>#DIV/0!</v>
      </c>
      <c r="D143" s="942" t="e">
        <f t="shared" si="12"/>
        <v>#DIV/0!</v>
      </c>
      <c r="E143" s="942">
        <v>0</v>
      </c>
      <c r="F143" s="942" t="e">
        <f t="shared" si="13"/>
        <v>#DIV/0!</v>
      </c>
    </row>
    <row r="144" spans="1:6" x14ac:dyDescent="0.25">
      <c r="A144" s="941">
        <f t="shared" si="10"/>
        <v>31</v>
      </c>
      <c r="B144" s="942" t="e">
        <f t="shared" si="9"/>
        <v>#DIV/0!</v>
      </c>
      <c r="C144" s="942" t="e">
        <f t="shared" si="11"/>
        <v>#DIV/0!</v>
      </c>
      <c r="D144" s="942" t="e">
        <f t="shared" si="12"/>
        <v>#DIV/0!</v>
      </c>
      <c r="E144" s="942">
        <v>0</v>
      </c>
      <c r="F144" s="942" t="e">
        <f t="shared" si="13"/>
        <v>#DIV/0!</v>
      </c>
    </row>
    <row r="145" spans="1:6" x14ac:dyDescent="0.25">
      <c r="A145" s="941">
        <f t="shared" si="10"/>
        <v>31</v>
      </c>
      <c r="B145" s="942" t="e">
        <f t="shared" si="9"/>
        <v>#DIV/0!</v>
      </c>
      <c r="C145" s="942" t="e">
        <f t="shared" si="11"/>
        <v>#DIV/0!</v>
      </c>
      <c r="D145" s="942" t="e">
        <f t="shared" si="12"/>
        <v>#DIV/0!</v>
      </c>
      <c r="E145" s="942">
        <v>0</v>
      </c>
      <c r="F145" s="942" t="e">
        <f t="shared" si="13"/>
        <v>#DIV/0!</v>
      </c>
    </row>
    <row r="146" spans="1:6" x14ac:dyDescent="0.25">
      <c r="A146" s="941">
        <f t="shared" si="10"/>
        <v>31</v>
      </c>
      <c r="B146" s="942" t="e">
        <f t="shared" si="9"/>
        <v>#DIV/0!</v>
      </c>
      <c r="C146" s="942" t="e">
        <f t="shared" si="11"/>
        <v>#DIV/0!</v>
      </c>
      <c r="D146" s="942" t="e">
        <f t="shared" si="12"/>
        <v>#DIV/0!</v>
      </c>
      <c r="E146" s="942">
        <v>0</v>
      </c>
      <c r="F146" s="942" t="e">
        <f t="shared" si="13"/>
        <v>#DIV/0!</v>
      </c>
    </row>
    <row r="147" spans="1:6" x14ac:dyDescent="0.25">
      <c r="A147" s="941">
        <f t="shared" si="10"/>
        <v>31</v>
      </c>
      <c r="B147" s="942" t="e">
        <f t="shared" si="9"/>
        <v>#DIV/0!</v>
      </c>
      <c r="C147" s="942" t="e">
        <f t="shared" si="11"/>
        <v>#DIV/0!</v>
      </c>
      <c r="D147" s="942" t="e">
        <f t="shared" si="12"/>
        <v>#DIV/0!</v>
      </c>
      <c r="E147" s="942">
        <v>0</v>
      </c>
      <c r="F147" s="942" t="e">
        <f t="shared" si="13"/>
        <v>#DIV/0!</v>
      </c>
    </row>
    <row r="148" spans="1:6" x14ac:dyDescent="0.25">
      <c r="A148" s="941">
        <f t="shared" si="10"/>
        <v>31</v>
      </c>
      <c r="B148" s="942" t="e">
        <f t="shared" si="9"/>
        <v>#DIV/0!</v>
      </c>
      <c r="C148" s="942" t="e">
        <f t="shared" si="11"/>
        <v>#DIV/0!</v>
      </c>
      <c r="D148" s="942" t="e">
        <f t="shared" si="12"/>
        <v>#DIV/0!</v>
      </c>
      <c r="E148" s="942">
        <v>0</v>
      </c>
      <c r="F148" s="942" t="e">
        <f t="shared" si="13"/>
        <v>#DIV/0!</v>
      </c>
    </row>
    <row r="149" spans="1:6" x14ac:dyDescent="0.25">
      <c r="A149" s="941">
        <f t="shared" si="10"/>
        <v>31</v>
      </c>
      <c r="B149" s="942" t="e">
        <f t="shared" si="9"/>
        <v>#DIV/0!</v>
      </c>
      <c r="C149" s="942" t="e">
        <f t="shared" si="11"/>
        <v>#DIV/0!</v>
      </c>
      <c r="D149" s="942" t="e">
        <f t="shared" si="12"/>
        <v>#DIV/0!</v>
      </c>
      <c r="E149" s="942">
        <v>0</v>
      </c>
      <c r="F149" s="942" t="e">
        <f t="shared" si="13"/>
        <v>#DIV/0!</v>
      </c>
    </row>
    <row r="150" spans="1:6" x14ac:dyDescent="0.25">
      <c r="A150" s="941">
        <f t="shared" si="10"/>
        <v>31</v>
      </c>
      <c r="B150" s="942" t="e">
        <f t="shared" si="9"/>
        <v>#DIV/0!</v>
      </c>
      <c r="C150" s="942" t="e">
        <f t="shared" si="11"/>
        <v>#DIV/0!</v>
      </c>
      <c r="D150" s="942" t="e">
        <f t="shared" si="12"/>
        <v>#DIV/0!</v>
      </c>
      <c r="E150" s="942">
        <v>0</v>
      </c>
      <c r="F150" s="942" t="e">
        <f t="shared" si="13"/>
        <v>#DIV/0!</v>
      </c>
    </row>
    <row r="151" spans="1:6" x14ac:dyDescent="0.25">
      <c r="A151" s="941">
        <f t="shared" si="10"/>
        <v>31</v>
      </c>
      <c r="B151" s="942" t="e">
        <f t="shared" si="9"/>
        <v>#DIV/0!</v>
      </c>
      <c r="C151" s="942" t="e">
        <f t="shared" si="11"/>
        <v>#DIV/0!</v>
      </c>
      <c r="D151" s="942" t="e">
        <f t="shared" si="12"/>
        <v>#DIV/0!</v>
      </c>
      <c r="E151" s="942">
        <v>0</v>
      </c>
      <c r="F151" s="942" t="e">
        <f t="shared" si="13"/>
        <v>#DIV/0!</v>
      </c>
    </row>
    <row r="152" spans="1:6" x14ac:dyDescent="0.25">
      <c r="A152" s="941">
        <f t="shared" si="10"/>
        <v>31</v>
      </c>
      <c r="B152" s="942" t="e">
        <f t="shared" ref="B152:B215" si="14">$B$23</f>
        <v>#DIV/0!</v>
      </c>
      <c r="C152" s="942" t="e">
        <f t="shared" si="11"/>
        <v>#DIV/0!</v>
      </c>
      <c r="D152" s="942" t="e">
        <f t="shared" si="12"/>
        <v>#DIV/0!</v>
      </c>
      <c r="E152" s="942">
        <v>0</v>
      </c>
      <c r="F152" s="942" t="e">
        <f t="shared" si="13"/>
        <v>#DIV/0!</v>
      </c>
    </row>
    <row r="153" spans="1:6" x14ac:dyDescent="0.25">
      <c r="A153" s="941">
        <f t="shared" si="10"/>
        <v>31</v>
      </c>
      <c r="B153" s="942" t="e">
        <f t="shared" si="14"/>
        <v>#DIV/0!</v>
      </c>
      <c r="C153" s="942" t="e">
        <f t="shared" si="11"/>
        <v>#DIV/0!</v>
      </c>
      <c r="D153" s="942" t="e">
        <f t="shared" si="12"/>
        <v>#DIV/0!</v>
      </c>
      <c r="E153" s="942">
        <v>0</v>
      </c>
      <c r="F153" s="942" t="e">
        <f t="shared" si="13"/>
        <v>#DIV/0!</v>
      </c>
    </row>
    <row r="154" spans="1:6" x14ac:dyDescent="0.25">
      <c r="A154" s="941">
        <f t="shared" si="10"/>
        <v>31</v>
      </c>
      <c r="B154" s="942" t="e">
        <f t="shared" si="14"/>
        <v>#DIV/0!</v>
      </c>
      <c r="C154" s="942" t="e">
        <f t="shared" si="11"/>
        <v>#DIV/0!</v>
      </c>
      <c r="D154" s="942" t="e">
        <f t="shared" si="12"/>
        <v>#DIV/0!</v>
      </c>
      <c r="E154" s="942">
        <v>0</v>
      </c>
      <c r="F154" s="942" t="e">
        <f t="shared" si="13"/>
        <v>#DIV/0!</v>
      </c>
    </row>
    <row r="155" spans="1:6" x14ac:dyDescent="0.25">
      <c r="A155" s="941">
        <f t="shared" si="10"/>
        <v>31</v>
      </c>
      <c r="B155" s="942" t="e">
        <f t="shared" si="14"/>
        <v>#DIV/0!</v>
      </c>
      <c r="C155" s="942" t="e">
        <f t="shared" si="11"/>
        <v>#DIV/0!</v>
      </c>
      <c r="D155" s="942" t="e">
        <f t="shared" si="12"/>
        <v>#DIV/0!</v>
      </c>
      <c r="E155" s="942">
        <v>0</v>
      </c>
      <c r="F155" s="942" t="e">
        <f t="shared" si="13"/>
        <v>#DIV/0!</v>
      </c>
    </row>
    <row r="156" spans="1:6" x14ac:dyDescent="0.25">
      <c r="A156" s="941">
        <f t="shared" si="10"/>
        <v>31</v>
      </c>
      <c r="B156" s="942" t="e">
        <f t="shared" si="14"/>
        <v>#DIV/0!</v>
      </c>
      <c r="C156" s="942" t="e">
        <f t="shared" si="11"/>
        <v>#DIV/0!</v>
      </c>
      <c r="D156" s="942" t="e">
        <f t="shared" si="12"/>
        <v>#DIV/0!</v>
      </c>
      <c r="E156" s="942">
        <v>0</v>
      </c>
      <c r="F156" s="942" t="e">
        <f t="shared" si="13"/>
        <v>#DIV/0!</v>
      </c>
    </row>
    <row r="157" spans="1:6" x14ac:dyDescent="0.25">
      <c r="A157" s="941">
        <f t="shared" ref="A157:A220" si="15">DATE(IF(MONTH(A156)=12,YEAR(A156)+1,YEAR(A156)),IF(MONTH(A156)=12,1,MONTH(A156)+1),DAY($F$6))</f>
        <v>31</v>
      </c>
      <c r="B157" s="942" t="e">
        <f t="shared" si="14"/>
        <v>#DIV/0!</v>
      </c>
      <c r="C157" s="942" t="e">
        <f t="shared" ref="C157:C220" si="16">ROUND($F$9*F156,2)</f>
        <v>#DIV/0!</v>
      </c>
      <c r="D157" s="942" t="e">
        <f t="shared" ref="D157:D220" si="17">B157-C157</f>
        <v>#DIV/0!</v>
      </c>
      <c r="E157" s="942">
        <v>0</v>
      </c>
      <c r="F157" s="942" t="e">
        <f t="shared" ref="F157:F220" si="18">F156-D157-E157</f>
        <v>#DIV/0!</v>
      </c>
    </row>
    <row r="158" spans="1:6" x14ac:dyDescent="0.25">
      <c r="A158" s="941">
        <f t="shared" si="15"/>
        <v>31</v>
      </c>
      <c r="B158" s="942" t="e">
        <f t="shared" si="14"/>
        <v>#DIV/0!</v>
      </c>
      <c r="C158" s="942" t="e">
        <f t="shared" si="16"/>
        <v>#DIV/0!</v>
      </c>
      <c r="D158" s="942" t="e">
        <f t="shared" si="17"/>
        <v>#DIV/0!</v>
      </c>
      <c r="E158" s="942">
        <v>0</v>
      </c>
      <c r="F158" s="942" t="e">
        <f t="shared" si="18"/>
        <v>#DIV/0!</v>
      </c>
    </row>
    <row r="159" spans="1:6" x14ac:dyDescent="0.25">
      <c r="A159" s="941">
        <f t="shared" si="15"/>
        <v>31</v>
      </c>
      <c r="B159" s="942" t="e">
        <f t="shared" si="14"/>
        <v>#DIV/0!</v>
      </c>
      <c r="C159" s="942" t="e">
        <f t="shared" si="16"/>
        <v>#DIV/0!</v>
      </c>
      <c r="D159" s="942" t="e">
        <f t="shared" si="17"/>
        <v>#DIV/0!</v>
      </c>
      <c r="E159" s="942">
        <v>0</v>
      </c>
      <c r="F159" s="942" t="e">
        <f t="shared" si="18"/>
        <v>#DIV/0!</v>
      </c>
    </row>
    <row r="160" spans="1:6" x14ac:dyDescent="0.25">
      <c r="A160" s="941">
        <f t="shared" si="15"/>
        <v>31</v>
      </c>
      <c r="B160" s="942" t="e">
        <f t="shared" si="14"/>
        <v>#DIV/0!</v>
      </c>
      <c r="C160" s="942" t="e">
        <f t="shared" si="16"/>
        <v>#DIV/0!</v>
      </c>
      <c r="D160" s="942" t="e">
        <f t="shared" si="17"/>
        <v>#DIV/0!</v>
      </c>
      <c r="E160" s="942">
        <v>0</v>
      </c>
      <c r="F160" s="942" t="e">
        <f t="shared" si="18"/>
        <v>#DIV/0!</v>
      </c>
    </row>
    <row r="161" spans="1:6" x14ac:dyDescent="0.25">
      <c r="A161" s="941">
        <f t="shared" si="15"/>
        <v>31</v>
      </c>
      <c r="B161" s="942" t="e">
        <f t="shared" si="14"/>
        <v>#DIV/0!</v>
      </c>
      <c r="C161" s="942" t="e">
        <f t="shared" si="16"/>
        <v>#DIV/0!</v>
      </c>
      <c r="D161" s="942" t="e">
        <f t="shared" si="17"/>
        <v>#DIV/0!</v>
      </c>
      <c r="E161" s="942">
        <v>0</v>
      </c>
      <c r="F161" s="942" t="e">
        <f t="shared" si="18"/>
        <v>#DIV/0!</v>
      </c>
    </row>
    <row r="162" spans="1:6" x14ac:dyDescent="0.25">
      <c r="A162" s="941">
        <f t="shared" si="15"/>
        <v>31</v>
      </c>
      <c r="B162" s="942" t="e">
        <f t="shared" si="14"/>
        <v>#DIV/0!</v>
      </c>
      <c r="C162" s="942" t="e">
        <f t="shared" si="16"/>
        <v>#DIV/0!</v>
      </c>
      <c r="D162" s="942" t="e">
        <f t="shared" si="17"/>
        <v>#DIV/0!</v>
      </c>
      <c r="E162" s="942">
        <v>0</v>
      </c>
      <c r="F162" s="942" t="e">
        <f t="shared" si="18"/>
        <v>#DIV/0!</v>
      </c>
    </row>
    <row r="163" spans="1:6" x14ac:dyDescent="0.25">
      <c r="A163" s="941">
        <f t="shared" si="15"/>
        <v>31</v>
      </c>
      <c r="B163" s="942" t="e">
        <f t="shared" si="14"/>
        <v>#DIV/0!</v>
      </c>
      <c r="C163" s="942" t="e">
        <f t="shared" si="16"/>
        <v>#DIV/0!</v>
      </c>
      <c r="D163" s="942" t="e">
        <f t="shared" si="17"/>
        <v>#DIV/0!</v>
      </c>
      <c r="E163" s="942">
        <v>0</v>
      </c>
      <c r="F163" s="942" t="e">
        <f t="shared" si="18"/>
        <v>#DIV/0!</v>
      </c>
    </row>
    <row r="164" spans="1:6" x14ac:dyDescent="0.25">
      <c r="A164" s="941">
        <f t="shared" si="15"/>
        <v>31</v>
      </c>
      <c r="B164" s="942" t="e">
        <f t="shared" si="14"/>
        <v>#DIV/0!</v>
      </c>
      <c r="C164" s="942" t="e">
        <f t="shared" si="16"/>
        <v>#DIV/0!</v>
      </c>
      <c r="D164" s="942" t="e">
        <f t="shared" si="17"/>
        <v>#DIV/0!</v>
      </c>
      <c r="E164" s="942">
        <v>0</v>
      </c>
      <c r="F164" s="942" t="e">
        <f t="shared" si="18"/>
        <v>#DIV/0!</v>
      </c>
    </row>
    <row r="165" spans="1:6" x14ac:dyDescent="0.25">
      <c r="A165" s="941">
        <f t="shared" si="15"/>
        <v>31</v>
      </c>
      <c r="B165" s="942" t="e">
        <f t="shared" si="14"/>
        <v>#DIV/0!</v>
      </c>
      <c r="C165" s="942" t="e">
        <f t="shared" si="16"/>
        <v>#DIV/0!</v>
      </c>
      <c r="D165" s="942" t="e">
        <f t="shared" si="17"/>
        <v>#DIV/0!</v>
      </c>
      <c r="E165" s="942">
        <v>0</v>
      </c>
      <c r="F165" s="942" t="e">
        <f t="shared" si="18"/>
        <v>#DIV/0!</v>
      </c>
    </row>
    <row r="166" spans="1:6" x14ac:dyDescent="0.25">
      <c r="A166" s="941">
        <f t="shared" si="15"/>
        <v>31</v>
      </c>
      <c r="B166" s="942" t="e">
        <f t="shared" si="14"/>
        <v>#DIV/0!</v>
      </c>
      <c r="C166" s="942" t="e">
        <f t="shared" si="16"/>
        <v>#DIV/0!</v>
      </c>
      <c r="D166" s="942" t="e">
        <f t="shared" si="17"/>
        <v>#DIV/0!</v>
      </c>
      <c r="E166" s="942">
        <v>0</v>
      </c>
      <c r="F166" s="942" t="e">
        <f t="shared" si="18"/>
        <v>#DIV/0!</v>
      </c>
    </row>
    <row r="167" spans="1:6" x14ac:dyDescent="0.25">
      <c r="A167" s="941">
        <f t="shared" si="15"/>
        <v>31</v>
      </c>
      <c r="B167" s="942" t="e">
        <f t="shared" si="14"/>
        <v>#DIV/0!</v>
      </c>
      <c r="C167" s="942" t="e">
        <f t="shared" si="16"/>
        <v>#DIV/0!</v>
      </c>
      <c r="D167" s="942" t="e">
        <f t="shared" si="17"/>
        <v>#DIV/0!</v>
      </c>
      <c r="E167" s="942">
        <v>0</v>
      </c>
      <c r="F167" s="942" t="e">
        <f t="shared" si="18"/>
        <v>#DIV/0!</v>
      </c>
    </row>
    <row r="168" spans="1:6" x14ac:dyDescent="0.25">
      <c r="A168" s="941">
        <f t="shared" si="15"/>
        <v>31</v>
      </c>
      <c r="B168" s="942" t="e">
        <f t="shared" si="14"/>
        <v>#DIV/0!</v>
      </c>
      <c r="C168" s="942" t="e">
        <f t="shared" si="16"/>
        <v>#DIV/0!</v>
      </c>
      <c r="D168" s="942" t="e">
        <f t="shared" si="17"/>
        <v>#DIV/0!</v>
      </c>
      <c r="E168" s="942">
        <v>0</v>
      </c>
      <c r="F168" s="942" t="e">
        <f t="shared" si="18"/>
        <v>#DIV/0!</v>
      </c>
    </row>
    <row r="169" spans="1:6" x14ac:dyDescent="0.25">
      <c r="A169" s="941">
        <f t="shared" si="15"/>
        <v>31</v>
      </c>
      <c r="B169" s="942" t="e">
        <f t="shared" si="14"/>
        <v>#DIV/0!</v>
      </c>
      <c r="C169" s="942" t="e">
        <f t="shared" si="16"/>
        <v>#DIV/0!</v>
      </c>
      <c r="D169" s="942" t="e">
        <f t="shared" si="17"/>
        <v>#DIV/0!</v>
      </c>
      <c r="E169" s="942">
        <v>0</v>
      </c>
      <c r="F169" s="942" t="e">
        <f t="shared" si="18"/>
        <v>#DIV/0!</v>
      </c>
    </row>
    <row r="170" spans="1:6" x14ac:dyDescent="0.25">
      <c r="A170" s="941">
        <f t="shared" si="15"/>
        <v>31</v>
      </c>
      <c r="B170" s="942" t="e">
        <f t="shared" si="14"/>
        <v>#DIV/0!</v>
      </c>
      <c r="C170" s="942" t="e">
        <f t="shared" si="16"/>
        <v>#DIV/0!</v>
      </c>
      <c r="D170" s="942" t="e">
        <f t="shared" si="17"/>
        <v>#DIV/0!</v>
      </c>
      <c r="E170" s="942">
        <v>0</v>
      </c>
      <c r="F170" s="942" t="e">
        <f t="shared" si="18"/>
        <v>#DIV/0!</v>
      </c>
    </row>
    <row r="171" spans="1:6" x14ac:dyDescent="0.25">
      <c r="A171" s="941">
        <f t="shared" si="15"/>
        <v>31</v>
      </c>
      <c r="B171" s="942" t="e">
        <f t="shared" si="14"/>
        <v>#DIV/0!</v>
      </c>
      <c r="C171" s="942" t="e">
        <f t="shared" si="16"/>
        <v>#DIV/0!</v>
      </c>
      <c r="D171" s="942" t="e">
        <f t="shared" si="17"/>
        <v>#DIV/0!</v>
      </c>
      <c r="E171" s="942">
        <v>0</v>
      </c>
      <c r="F171" s="942" t="e">
        <f t="shared" si="18"/>
        <v>#DIV/0!</v>
      </c>
    </row>
    <row r="172" spans="1:6" x14ac:dyDescent="0.25">
      <c r="A172" s="941">
        <f t="shared" si="15"/>
        <v>31</v>
      </c>
      <c r="B172" s="942" t="e">
        <f t="shared" si="14"/>
        <v>#DIV/0!</v>
      </c>
      <c r="C172" s="942" t="e">
        <f t="shared" si="16"/>
        <v>#DIV/0!</v>
      </c>
      <c r="D172" s="942" t="e">
        <f t="shared" si="17"/>
        <v>#DIV/0!</v>
      </c>
      <c r="E172" s="942">
        <v>0</v>
      </c>
      <c r="F172" s="942" t="e">
        <f t="shared" si="18"/>
        <v>#DIV/0!</v>
      </c>
    </row>
    <row r="173" spans="1:6" x14ac:dyDescent="0.25">
      <c r="A173" s="941">
        <f t="shared" si="15"/>
        <v>31</v>
      </c>
      <c r="B173" s="942" t="e">
        <f t="shared" si="14"/>
        <v>#DIV/0!</v>
      </c>
      <c r="C173" s="942" t="e">
        <f t="shared" si="16"/>
        <v>#DIV/0!</v>
      </c>
      <c r="D173" s="942" t="e">
        <f t="shared" si="17"/>
        <v>#DIV/0!</v>
      </c>
      <c r="E173" s="942">
        <v>0</v>
      </c>
      <c r="F173" s="942" t="e">
        <f t="shared" si="18"/>
        <v>#DIV/0!</v>
      </c>
    </row>
    <row r="174" spans="1:6" x14ac:dyDescent="0.25">
      <c r="A174" s="941">
        <f t="shared" si="15"/>
        <v>31</v>
      </c>
      <c r="B174" s="942" t="e">
        <f t="shared" si="14"/>
        <v>#DIV/0!</v>
      </c>
      <c r="C174" s="942" t="e">
        <f t="shared" si="16"/>
        <v>#DIV/0!</v>
      </c>
      <c r="D174" s="942" t="e">
        <f t="shared" si="17"/>
        <v>#DIV/0!</v>
      </c>
      <c r="E174" s="942">
        <v>0</v>
      </c>
      <c r="F174" s="942" t="e">
        <f t="shared" si="18"/>
        <v>#DIV/0!</v>
      </c>
    </row>
    <row r="175" spans="1:6" x14ac:dyDescent="0.25">
      <c r="A175" s="941">
        <f t="shared" si="15"/>
        <v>31</v>
      </c>
      <c r="B175" s="942" t="e">
        <f t="shared" si="14"/>
        <v>#DIV/0!</v>
      </c>
      <c r="C175" s="942" t="e">
        <f t="shared" si="16"/>
        <v>#DIV/0!</v>
      </c>
      <c r="D175" s="942" t="e">
        <f t="shared" si="17"/>
        <v>#DIV/0!</v>
      </c>
      <c r="E175" s="942">
        <v>0</v>
      </c>
      <c r="F175" s="942" t="e">
        <f t="shared" si="18"/>
        <v>#DIV/0!</v>
      </c>
    </row>
    <row r="176" spans="1:6" x14ac:dyDescent="0.25">
      <c r="A176" s="941">
        <f t="shared" si="15"/>
        <v>31</v>
      </c>
      <c r="B176" s="942" t="e">
        <f t="shared" si="14"/>
        <v>#DIV/0!</v>
      </c>
      <c r="C176" s="942" t="e">
        <f t="shared" si="16"/>
        <v>#DIV/0!</v>
      </c>
      <c r="D176" s="942" t="e">
        <f t="shared" si="17"/>
        <v>#DIV/0!</v>
      </c>
      <c r="E176" s="942">
        <v>0</v>
      </c>
      <c r="F176" s="942" t="e">
        <f t="shared" si="18"/>
        <v>#DIV/0!</v>
      </c>
    </row>
    <row r="177" spans="1:6" x14ac:dyDescent="0.25">
      <c r="A177" s="941">
        <f t="shared" si="15"/>
        <v>31</v>
      </c>
      <c r="B177" s="942" t="e">
        <f t="shared" si="14"/>
        <v>#DIV/0!</v>
      </c>
      <c r="C177" s="942" t="e">
        <f t="shared" si="16"/>
        <v>#DIV/0!</v>
      </c>
      <c r="D177" s="942" t="e">
        <f t="shared" si="17"/>
        <v>#DIV/0!</v>
      </c>
      <c r="E177" s="942">
        <v>0</v>
      </c>
      <c r="F177" s="942" t="e">
        <f t="shared" si="18"/>
        <v>#DIV/0!</v>
      </c>
    </row>
    <row r="178" spans="1:6" x14ac:dyDescent="0.25">
      <c r="A178" s="941">
        <f t="shared" si="15"/>
        <v>31</v>
      </c>
      <c r="B178" s="942" t="e">
        <f t="shared" si="14"/>
        <v>#DIV/0!</v>
      </c>
      <c r="C178" s="942" t="e">
        <f t="shared" si="16"/>
        <v>#DIV/0!</v>
      </c>
      <c r="D178" s="942" t="e">
        <f t="shared" si="17"/>
        <v>#DIV/0!</v>
      </c>
      <c r="E178" s="942">
        <v>0</v>
      </c>
      <c r="F178" s="942" t="e">
        <f t="shared" si="18"/>
        <v>#DIV/0!</v>
      </c>
    </row>
    <row r="179" spans="1:6" x14ac:dyDescent="0.25">
      <c r="A179" s="941">
        <f t="shared" si="15"/>
        <v>31</v>
      </c>
      <c r="B179" s="942" t="e">
        <f t="shared" si="14"/>
        <v>#DIV/0!</v>
      </c>
      <c r="C179" s="942" t="e">
        <f t="shared" si="16"/>
        <v>#DIV/0!</v>
      </c>
      <c r="D179" s="942" t="e">
        <f t="shared" si="17"/>
        <v>#DIV/0!</v>
      </c>
      <c r="E179" s="942">
        <v>0</v>
      </c>
      <c r="F179" s="942" t="e">
        <f t="shared" si="18"/>
        <v>#DIV/0!</v>
      </c>
    </row>
    <row r="180" spans="1:6" x14ac:dyDescent="0.25">
      <c r="A180" s="941">
        <f t="shared" si="15"/>
        <v>31</v>
      </c>
      <c r="B180" s="942" t="e">
        <f t="shared" si="14"/>
        <v>#DIV/0!</v>
      </c>
      <c r="C180" s="942" t="e">
        <f t="shared" si="16"/>
        <v>#DIV/0!</v>
      </c>
      <c r="D180" s="942" t="e">
        <f t="shared" si="17"/>
        <v>#DIV/0!</v>
      </c>
      <c r="E180" s="942">
        <v>0</v>
      </c>
      <c r="F180" s="942" t="e">
        <f t="shared" si="18"/>
        <v>#DIV/0!</v>
      </c>
    </row>
    <row r="181" spans="1:6" x14ac:dyDescent="0.25">
      <c r="A181" s="941">
        <f t="shared" si="15"/>
        <v>31</v>
      </c>
      <c r="B181" s="942" t="e">
        <f t="shared" si="14"/>
        <v>#DIV/0!</v>
      </c>
      <c r="C181" s="942" t="e">
        <f t="shared" si="16"/>
        <v>#DIV/0!</v>
      </c>
      <c r="D181" s="942" t="e">
        <f t="shared" si="17"/>
        <v>#DIV/0!</v>
      </c>
      <c r="E181" s="942">
        <v>0</v>
      </c>
      <c r="F181" s="942" t="e">
        <f t="shared" si="18"/>
        <v>#DIV/0!</v>
      </c>
    </row>
    <row r="182" spans="1:6" x14ac:dyDescent="0.25">
      <c r="A182" s="941">
        <f t="shared" si="15"/>
        <v>31</v>
      </c>
      <c r="B182" s="942" t="e">
        <f t="shared" si="14"/>
        <v>#DIV/0!</v>
      </c>
      <c r="C182" s="942" t="e">
        <f t="shared" si="16"/>
        <v>#DIV/0!</v>
      </c>
      <c r="D182" s="942" t="e">
        <f t="shared" si="17"/>
        <v>#DIV/0!</v>
      </c>
      <c r="E182" s="942">
        <v>0</v>
      </c>
      <c r="F182" s="942" t="e">
        <f t="shared" si="18"/>
        <v>#DIV/0!</v>
      </c>
    </row>
    <row r="183" spans="1:6" x14ac:dyDescent="0.25">
      <c r="A183" s="941">
        <f t="shared" si="15"/>
        <v>31</v>
      </c>
      <c r="B183" s="942" t="e">
        <f t="shared" si="14"/>
        <v>#DIV/0!</v>
      </c>
      <c r="C183" s="942" t="e">
        <f t="shared" si="16"/>
        <v>#DIV/0!</v>
      </c>
      <c r="D183" s="942" t="e">
        <f t="shared" si="17"/>
        <v>#DIV/0!</v>
      </c>
      <c r="E183" s="942">
        <v>0</v>
      </c>
      <c r="F183" s="942" t="e">
        <f t="shared" si="18"/>
        <v>#DIV/0!</v>
      </c>
    </row>
    <row r="184" spans="1:6" x14ac:dyDescent="0.25">
      <c r="A184" s="941">
        <f t="shared" si="15"/>
        <v>31</v>
      </c>
      <c r="B184" s="942" t="e">
        <f t="shared" si="14"/>
        <v>#DIV/0!</v>
      </c>
      <c r="C184" s="942" t="e">
        <f t="shared" si="16"/>
        <v>#DIV/0!</v>
      </c>
      <c r="D184" s="942" t="e">
        <f t="shared" si="17"/>
        <v>#DIV/0!</v>
      </c>
      <c r="E184" s="942">
        <v>0</v>
      </c>
      <c r="F184" s="942" t="e">
        <f t="shared" si="18"/>
        <v>#DIV/0!</v>
      </c>
    </row>
    <row r="185" spans="1:6" x14ac:dyDescent="0.25">
      <c r="A185" s="941">
        <f t="shared" si="15"/>
        <v>31</v>
      </c>
      <c r="B185" s="942" t="e">
        <f t="shared" si="14"/>
        <v>#DIV/0!</v>
      </c>
      <c r="C185" s="942" t="e">
        <f t="shared" si="16"/>
        <v>#DIV/0!</v>
      </c>
      <c r="D185" s="942" t="e">
        <f t="shared" si="17"/>
        <v>#DIV/0!</v>
      </c>
      <c r="E185" s="942">
        <v>0</v>
      </c>
      <c r="F185" s="942" t="e">
        <f t="shared" si="18"/>
        <v>#DIV/0!</v>
      </c>
    </row>
    <row r="186" spans="1:6" x14ac:dyDescent="0.25">
      <c r="A186" s="941">
        <f t="shared" si="15"/>
        <v>31</v>
      </c>
      <c r="B186" s="942" t="e">
        <f t="shared" si="14"/>
        <v>#DIV/0!</v>
      </c>
      <c r="C186" s="942" t="e">
        <f t="shared" si="16"/>
        <v>#DIV/0!</v>
      </c>
      <c r="D186" s="942" t="e">
        <f t="shared" si="17"/>
        <v>#DIV/0!</v>
      </c>
      <c r="E186" s="942">
        <v>0</v>
      </c>
      <c r="F186" s="942" t="e">
        <f t="shared" si="18"/>
        <v>#DIV/0!</v>
      </c>
    </row>
    <row r="187" spans="1:6" x14ac:dyDescent="0.25">
      <c r="A187" s="941">
        <f t="shared" si="15"/>
        <v>31</v>
      </c>
      <c r="B187" s="942" t="e">
        <f t="shared" si="14"/>
        <v>#DIV/0!</v>
      </c>
      <c r="C187" s="942" t="e">
        <f t="shared" si="16"/>
        <v>#DIV/0!</v>
      </c>
      <c r="D187" s="942" t="e">
        <f t="shared" si="17"/>
        <v>#DIV/0!</v>
      </c>
      <c r="E187" s="942">
        <v>0</v>
      </c>
      <c r="F187" s="942" t="e">
        <f t="shared" si="18"/>
        <v>#DIV/0!</v>
      </c>
    </row>
    <row r="188" spans="1:6" x14ac:dyDescent="0.25">
      <c r="A188" s="941">
        <f t="shared" si="15"/>
        <v>31</v>
      </c>
      <c r="B188" s="942" t="e">
        <f t="shared" si="14"/>
        <v>#DIV/0!</v>
      </c>
      <c r="C188" s="942" t="e">
        <f t="shared" si="16"/>
        <v>#DIV/0!</v>
      </c>
      <c r="D188" s="942" t="e">
        <f t="shared" si="17"/>
        <v>#DIV/0!</v>
      </c>
      <c r="E188" s="942">
        <v>0</v>
      </c>
      <c r="F188" s="942" t="e">
        <f t="shared" si="18"/>
        <v>#DIV/0!</v>
      </c>
    </row>
    <row r="189" spans="1:6" x14ac:dyDescent="0.25">
      <c r="A189" s="941">
        <f t="shared" si="15"/>
        <v>31</v>
      </c>
      <c r="B189" s="942" t="e">
        <f t="shared" si="14"/>
        <v>#DIV/0!</v>
      </c>
      <c r="C189" s="942" t="e">
        <f t="shared" si="16"/>
        <v>#DIV/0!</v>
      </c>
      <c r="D189" s="942" t="e">
        <f t="shared" si="17"/>
        <v>#DIV/0!</v>
      </c>
      <c r="E189" s="942">
        <v>0</v>
      </c>
      <c r="F189" s="942" t="e">
        <f t="shared" si="18"/>
        <v>#DIV/0!</v>
      </c>
    </row>
    <row r="190" spans="1:6" x14ac:dyDescent="0.25">
      <c r="A190" s="941">
        <f t="shared" si="15"/>
        <v>31</v>
      </c>
      <c r="B190" s="942" t="e">
        <f t="shared" si="14"/>
        <v>#DIV/0!</v>
      </c>
      <c r="C190" s="942" t="e">
        <f t="shared" si="16"/>
        <v>#DIV/0!</v>
      </c>
      <c r="D190" s="942" t="e">
        <f t="shared" si="17"/>
        <v>#DIV/0!</v>
      </c>
      <c r="E190" s="942">
        <v>0</v>
      </c>
      <c r="F190" s="942" t="e">
        <f t="shared" si="18"/>
        <v>#DIV/0!</v>
      </c>
    </row>
    <row r="191" spans="1:6" x14ac:dyDescent="0.25">
      <c r="A191" s="941">
        <f t="shared" si="15"/>
        <v>31</v>
      </c>
      <c r="B191" s="942" t="e">
        <f t="shared" si="14"/>
        <v>#DIV/0!</v>
      </c>
      <c r="C191" s="942" t="e">
        <f t="shared" si="16"/>
        <v>#DIV/0!</v>
      </c>
      <c r="D191" s="942" t="e">
        <f t="shared" si="17"/>
        <v>#DIV/0!</v>
      </c>
      <c r="E191" s="942">
        <v>0</v>
      </c>
      <c r="F191" s="942" t="e">
        <f t="shared" si="18"/>
        <v>#DIV/0!</v>
      </c>
    </row>
    <row r="192" spans="1:6" x14ac:dyDescent="0.25">
      <c r="A192" s="941">
        <f t="shared" si="15"/>
        <v>31</v>
      </c>
      <c r="B192" s="942" t="e">
        <f t="shared" si="14"/>
        <v>#DIV/0!</v>
      </c>
      <c r="C192" s="942" t="e">
        <f t="shared" si="16"/>
        <v>#DIV/0!</v>
      </c>
      <c r="D192" s="942" t="e">
        <f t="shared" si="17"/>
        <v>#DIV/0!</v>
      </c>
      <c r="E192" s="942">
        <v>0</v>
      </c>
      <c r="F192" s="942" t="e">
        <f t="shared" si="18"/>
        <v>#DIV/0!</v>
      </c>
    </row>
    <row r="193" spans="1:6" x14ac:dyDescent="0.25">
      <c r="A193" s="941">
        <f t="shared" si="15"/>
        <v>31</v>
      </c>
      <c r="B193" s="942" t="e">
        <f t="shared" si="14"/>
        <v>#DIV/0!</v>
      </c>
      <c r="C193" s="942" t="e">
        <f t="shared" si="16"/>
        <v>#DIV/0!</v>
      </c>
      <c r="D193" s="942" t="e">
        <f t="shared" si="17"/>
        <v>#DIV/0!</v>
      </c>
      <c r="E193" s="942">
        <v>0</v>
      </c>
      <c r="F193" s="942" t="e">
        <f t="shared" si="18"/>
        <v>#DIV/0!</v>
      </c>
    </row>
    <row r="194" spans="1:6" x14ac:dyDescent="0.25">
      <c r="A194" s="941">
        <f t="shared" si="15"/>
        <v>31</v>
      </c>
      <c r="B194" s="942" t="e">
        <f t="shared" si="14"/>
        <v>#DIV/0!</v>
      </c>
      <c r="C194" s="942" t="e">
        <f t="shared" si="16"/>
        <v>#DIV/0!</v>
      </c>
      <c r="D194" s="942" t="e">
        <f t="shared" si="17"/>
        <v>#DIV/0!</v>
      </c>
      <c r="E194" s="942">
        <v>0</v>
      </c>
      <c r="F194" s="942" t="e">
        <f t="shared" si="18"/>
        <v>#DIV/0!</v>
      </c>
    </row>
    <row r="195" spans="1:6" x14ac:dyDescent="0.25">
      <c r="A195" s="941">
        <f t="shared" si="15"/>
        <v>31</v>
      </c>
      <c r="B195" s="942" t="e">
        <f t="shared" si="14"/>
        <v>#DIV/0!</v>
      </c>
      <c r="C195" s="942" t="e">
        <f t="shared" si="16"/>
        <v>#DIV/0!</v>
      </c>
      <c r="D195" s="942" t="e">
        <f t="shared" si="17"/>
        <v>#DIV/0!</v>
      </c>
      <c r="E195" s="942">
        <v>0</v>
      </c>
      <c r="F195" s="942" t="e">
        <f t="shared" si="18"/>
        <v>#DIV/0!</v>
      </c>
    </row>
    <row r="196" spans="1:6" x14ac:dyDescent="0.25">
      <c r="A196" s="941">
        <f t="shared" si="15"/>
        <v>31</v>
      </c>
      <c r="B196" s="942" t="e">
        <f t="shared" si="14"/>
        <v>#DIV/0!</v>
      </c>
      <c r="C196" s="942" t="e">
        <f t="shared" si="16"/>
        <v>#DIV/0!</v>
      </c>
      <c r="D196" s="942" t="e">
        <f t="shared" si="17"/>
        <v>#DIV/0!</v>
      </c>
      <c r="E196" s="942">
        <v>0</v>
      </c>
      <c r="F196" s="942" t="e">
        <f t="shared" si="18"/>
        <v>#DIV/0!</v>
      </c>
    </row>
    <row r="197" spans="1:6" x14ac:dyDescent="0.25">
      <c r="A197" s="941">
        <f t="shared" si="15"/>
        <v>31</v>
      </c>
      <c r="B197" s="942" t="e">
        <f t="shared" si="14"/>
        <v>#DIV/0!</v>
      </c>
      <c r="C197" s="942" t="e">
        <f t="shared" si="16"/>
        <v>#DIV/0!</v>
      </c>
      <c r="D197" s="942" t="e">
        <f t="shared" si="17"/>
        <v>#DIV/0!</v>
      </c>
      <c r="E197" s="942">
        <v>0</v>
      </c>
      <c r="F197" s="942" t="e">
        <f t="shared" si="18"/>
        <v>#DIV/0!</v>
      </c>
    </row>
    <row r="198" spans="1:6" x14ac:dyDescent="0.25">
      <c r="A198" s="941">
        <f t="shared" si="15"/>
        <v>31</v>
      </c>
      <c r="B198" s="942" t="e">
        <f t="shared" si="14"/>
        <v>#DIV/0!</v>
      </c>
      <c r="C198" s="942" t="e">
        <f t="shared" si="16"/>
        <v>#DIV/0!</v>
      </c>
      <c r="D198" s="942" t="e">
        <f t="shared" si="17"/>
        <v>#DIV/0!</v>
      </c>
      <c r="E198" s="942">
        <v>0</v>
      </c>
      <c r="F198" s="942" t="e">
        <f t="shared" si="18"/>
        <v>#DIV/0!</v>
      </c>
    </row>
    <row r="199" spans="1:6" x14ac:dyDescent="0.25">
      <c r="A199" s="941">
        <f t="shared" si="15"/>
        <v>31</v>
      </c>
      <c r="B199" s="942" t="e">
        <f t="shared" si="14"/>
        <v>#DIV/0!</v>
      </c>
      <c r="C199" s="942" t="e">
        <f t="shared" si="16"/>
        <v>#DIV/0!</v>
      </c>
      <c r="D199" s="942" t="e">
        <f t="shared" si="17"/>
        <v>#DIV/0!</v>
      </c>
      <c r="E199" s="942">
        <v>0</v>
      </c>
      <c r="F199" s="942" t="e">
        <f t="shared" si="18"/>
        <v>#DIV/0!</v>
      </c>
    </row>
    <row r="200" spans="1:6" x14ac:dyDescent="0.25">
      <c r="A200" s="941">
        <f t="shared" si="15"/>
        <v>31</v>
      </c>
      <c r="B200" s="942" t="e">
        <f t="shared" si="14"/>
        <v>#DIV/0!</v>
      </c>
      <c r="C200" s="942" t="e">
        <f t="shared" si="16"/>
        <v>#DIV/0!</v>
      </c>
      <c r="D200" s="942" t="e">
        <f t="shared" si="17"/>
        <v>#DIV/0!</v>
      </c>
      <c r="E200" s="942">
        <v>0</v>
      </c>
      <c r="F200" s="942" t="e">
        <f t="shared" si="18"/>
        <v>#DIV/0!</v>
      </c>
    </row>
    <row r="201" spans="1:6" x14ac:dyDescent="0.25">
      <c r="A201" s="941">
        <f t="shared" si="15"/>
        <v>31</v>
      </c>
      <c r="B201" s="942" t="e">
        <f t="shared" si="14"/>
        <v>#DIV/0!</v>
      </c>
      <c r="C201" s="942" t="e">
        <f t="shared" si="16"/>
        <v>#DIV/0!</v>
      </c>
      <c r="D201" s="942" t="e">
        <f t="shared" si="17"/>
        <v>#DIV/0!</v>
      </c>
      <c r="E201" s="942">
        <v>0</v>
      </c>
      <c r="F201" s="942" t="e">
        <f t="shared" si="18"/>
        <v>#DIV/0!</v>
      </c>
    </row>
    <row r="202" spans="1:6" x14ac:dyDescent="0.25">
      <c r="A202" s="941">
        <f t="shared" si="15"/>
        <v>31</v>
      </c>
      <c r="B202" s="942" t="e">
        <f t="shared" si="14"/>
        <v>#DIV/0!</v>
      </c>
      <c r="C202" s="942" t="e">
        <f t="shared" si="16"/>
        <v>#DIV/0!</v>
      </c>
      <c r="D202" s="942" t="e">
        <f t="shared" si="17"/>
        <v>#DIV/0!</v>
      </c>
      <c r="E202" s="942">
        <v>0</v>
      </c>
      <c r="F202" s="942" t="e">
        <f t="shared" si="18"/>
        <v>#DIV/0!</v>
      </c>
    </row>
    <row r="203" spans="1:6" x14ac:dyDescent="0.25">
      <c r="A203" s="941">
        <f t="shared" si="15"/>
        <v>31</v>
      </c>
      <c r="B203" s="942" t="e">
        <f t="shared" si="14"/>
        <v>#DIV/0!</v>
      </c>
      <c r="C203" s="942" t="e">
        <f t="shared" si="16"/>
        <v>#DIV/0!</v>
      </c>
      <c r="D203" s="942" t="e">
        <f t="shared" si="17"/>
        <v>#DIV/0!</v>
      </c>
      <c r="E203" s="942">
        <v>0</v>
      </c>
      <c r="F203" s="942" t="e">
        <f t="shared" si="18"/>
        <v>#DIV/0!</v>
      </c>
    </row>
    <row r="204" spans="1:6" x14ac:dyDescent="0.25">
      <c r="A204" s="941">
        <f t="shared" si="15"/>
        <v>31</v>
      </c>
      <c r="B204" s="942" t="e">
        <f t="shared" si="14"/>
        <v>#DIV/0!</v>
      </c>
      <c r="C204" s="942" t="e">
        <f t="shared" si="16"/>
        <v>#DIV/0!</v>
      </c>
      <c r="D204" s="942" t="e">
        <f t="shared" si="17"/>
        <v>#DIV/0!</v>
      </c>
      <c r="E204" s="942">
        <v>0</v>
      </c>
      <c r="F204" s="942" t="e">
        <f t="shared" si="18"/>
        <v>#DIV/0!</v>
      </c>
    </row>
    <row r="205" spans="1:6" x14ac:dyDescent="0.25">
      <c r="A205" s="941">
        <f t="shared" si="15"/>
        <v>31</v>
      </c>
      <c r="B205" s="942" t="e">
        <f t="shared" si="14"/>
        <v>#DIV/0!</v>
      </c>
      <c r="C205" s="942" t="e">
        <f t="shared" si="16"/>
        <v>#DIV/0!</v>
      </c>
      <c r="D205" s="942" t="e">
        <f t="shared" si="17"/>
        <v>#DIV/0!</v>
      </c>
      <c r="E205" s="942">
        <v>0</v>
      </c>
      <c r="F205" s="942" t="e">
        <f t="shared" si="18"/>
        <v>#DIV/0!</v>
      </c>
    </row>
    <row r="206" spans="1:6" x14ac:dyDescent="0.25">
      <c r="A206" s="941">
        <f t="shared" si="15"/>
        <v>31</v>
      </c>
      <c r="B206" s="942" t="e">
        <f t="shared" si="14"/>
        <v>#DIV/0!</v>
      </c>
      <c r="C206" s="942" t="e">
        <f t="shared" si="16"/>
        <v>#DIV/0!</v>
      </c>
      <c r="D206" s="942" t="e">
        <f t="shared" si="17"/>
        <v>#DIV/0!</v>
      </c>
      <c r="E206" s="942">
        <v>0</v>
      </c>
      <c r="F206" s="942" t="e">
        <f t="shared" si="18"/>
        <v>#DIV/0!</v>
      </c>
    </row>
    <row r="207" spans="1:6" x14ac:dyDescent="0.25">
      <c r="A207" s="941">
        <f t="shared" si="15"/>
        <v>31</v>
      </c>
      <c r="B207" s="942" t="e">
        <f t="shared" si="14"/>
        <v>#DIV/0!</v>
      </c>
      <c r="C207" s="942" t="e">
        <f t="shared" si="16"/>
        <v>#DIV/0!</v>
      </c>
      <c r="D207" s="942" t="e">
        <f t="shared" si="17"/>
        <v>#DIV/0!</v>
      </c>
      <c r="E207" s="942">
        <v>0</v>
      </c>
      <c r="F207" s="942" t="e">
        <f t="shared" si="18"/>
        <v>#DIV/0!</v>
      </c>
    </row>
    <row r="208" spans="1:6" x14ac:dyDescent="0.25">
      <c r="A208" s="941">
        <f t="shared" si="15"/>
        <v>31</v>
      </c>
      <c r="B208" s="942" t="e">
        <f t="shared" si="14"/>
        <v>#DIV/0!</v>
      </c>
      <c r="C208" s="942" t="e">
        <f t="shared" si="16"/>
        <v>#DIV/0!</v>
      </c>
      <c r="D208" s="942" t="e">
        <f t="shared" si="17"/>
        <v>#DIV/0!</v>
      </c>
      <c r="E208" s="942">
        <v>0</v>
      </c>
      <c r="F208" s="942" t="e">
        <f t="shared" si="18"/>
        <v>#DIV/0!</v>
      </c>
    </row>
    <row r="209" spans="1:6" x14ac:dyDescent="0.25">
      <c r="A209" s="941">
        <f t="shared" si="15"/>
        <v>31</v>
      </c>
      <c r="B209" s="942" t="e">
        <f t="shared" si="14"/>
        <v>#DIV/0!</v>
      </c>
      <c r="C209" s="942" t="e">
        <f t="shared" si="16"/>
        <v>#DIV/0!</v>
      </c>
      <c r="D209" s="942" t="e">
        <f t="shared" si="17"/>
        <v>#DIV/0!</v>
      </c>
      <c r="E209" s="942">
        <v>0</v>
      </c>
      <c r="F209" s="942" t="e">
        <f t="shared" si="18"/>
        <v>#DIV/0!</v>
      </c>
    </row>
    <row r="210" spans="1:6" x14ac:dyDescent="0.25">
      <c r="A210" s="941">
        <f t="shared" si="15"/>
        <v>31</v>
      </c>
      <c r="B210" s="942" t="e">
        <f t="shared" si="14"/>
        <v>#DIV/0!</v>
      </c>
      <c r="C210" s="942" t="e">
        <f t="shared" si="16"/>
        <v>#DIV/0!</v>
      </c>
      <c r="D210" s="942" t="e">
        <f t="shared" si="17"/>
        <v>#DIV/0!</v>
      </c>
      <c r="E210" s="942">
        <v>0</v>
      </c>
      <c r="F210" s="942" t="e">
        <f t="shared" si="18"/>
        <v>#DIV/0!</v>
      </c>
    </row>
    <row r="211" spans="1:6" x14ac:dyDescent="0.25">
      <c r="A211" s="941">
        <f t="shared" si="15"/>
        <v>31</v>
      </c>
      <c r="B211" s="942" t="e">
        <f t="shared" si="14"/>
        <v>#DIV/0!</v>
      </c>
      <c r="C211" s="942" t="e">
        <f t="shared" si="16"/>
        <v>#DIV/0!</v>
      </c>
      <c r="D211" s="942" t="e">
        <f t="shared" si="17"/>
        <v>#DIV/0!</v>
      </c>
      <c r="E211" s="942">
        <v>0</v>
      </c>
      <c r="F211" s="942" t="e">
        <f t="shared" si="18"/>
        <v>#DIV/0!</v>
      </c>
    </row>
    <row r="212" spans="1:6" x14ac:dyDescent="0.25">
      <c r="A212" s="941">
        <f t="shared" si="15"/>
        <v>31</v>
      </c>
      <c r="B212" s="942" t="e">
        <f t="shared" si="14"/>
        <v>#DIV/0!</v>
      </c>
      <c r="C212" s="942" t="e">
        <f t="shared" si="16"/>
        <v>#DIV/0!</v>
      </c>
      <c r="D212" s="942" t="e">
        <f t="shared" si="17"/>
        <v>#DIV/0!</v>
      </c>
      <c r="E212" s="942">
        <v>0</v>
      </c>
      <c r="F212" s="942" t="e">
        <f t="shared" si="18"/>
        <v>#DIV/0!</v>
      </c>
    </row>
    <row r="213" spans="1:6" x14ac:dyDescent="0.25">
      <c r="A213" s="941">
        <f t="shared" si="15"/>
        <v>31</v>
      </c>
      <c r="B213" s="942" t="e">
        <f t="shared" si="14"/>
        <v>#DIV/0!</v>
      </c>
      <c r="C213" s="942" t="e">
        <f t="shared" si="16"/>
        <v>#DIV/0!</v>
      </c>
      <c r="D213" s="942" t="e">
        <f t="shared" si="17"/>
        <v>#DIV/0!</v>
      </c>
      <c r="E213" s="942">
        <v>0</v>
      </c>
      <c r="F213" s="942" t="e">
        <f t="shared" si="18"/>
        <v>#DIV/0!</v>
      </c>
    </row>
    <row r="214" spans="1:6" x14ac:dyDescent="0.25">
      <c r="A214" s="941">
        <f t="shared" si="15"/>
        <v>31</v>
      </c>
      <c r="B214" s="942" t="e">
        <f t="shared" si="14"/>
        <v>#DIV/0!</v>
      </c>
      <c r="C214" s="942" t="e">
        <f t="shared" si="16"/>
        <v>#DIV/0!</v>
      </c>
      <c r="D214" s="942" t="e">
        <f t="shared" si="17"/>
        <v>#DIV/0!</v>
      </c>
      <c r="E214" s="942">
        <v>0</v>
      </c>
      <c r="F214" s="942" t="e">
        <f t="shared" si="18"/>
        <v>#DIV/0!</v>
      </c>
    </row>
    <row r="215" spans="1:6" x14ac:dyDescent="0.25">
      <c r="A215" s="941">
        <f t="shared" si="15"/>
        <v>31</v>
      </c>
      <c r="B215" s="942" t="e">
        <f t="shared" si="14"/>
        <v>#DIV/0!</v>
      </c>
      <c r="C215" s="942" t="e">
        <f t="shared" si="16"/>
        <v>#DIV/0!</v>
      </c>
      <c r="D215" s="942" t="e">
        <f t="shared" si="17"/>
        <v>#DIV/0!</v>
      </c>
      <c r="E215" s="942">
        <v>0</v>
      </c>
      <c r="F215" s="942" t="e">
        <f t="shared" si="18"/>
        <v>#DIV/0!</v>
      </c>
    </row>
    <row r="216" spans="1:6" x14ac:dyDescent="0.25">
      <c r="A216" s="941">
        <f t="shared" si="15"/>
        <v>31</v>
      </c>
      <c r="B216" s="942" t="e">
        <f t="shared" ref="B216:B279" si="19">$B$23</f>
        <v>#DIV/0!</v>
      </c>
      <c r="C216" s="942" t="e">
        <f t="shared" si="16"/>
        <v>#DIV/0!</v>
      </c>
      <c r="D216" s="942" t="e">
        <f t="shared" si="17"/>
        <v>#DIV/0!</v>
      </c>
      <c r="E216" s="942">
        <v>0</v>
      </c>
      <c r="F216" s="942" t="e">
        <f t="shared" si="18"/>
        <v>#DIV/0!</v>
      </c>
    </row>
    <row r="217" spans="1:6" x14ac:dyDescent="0.25">
      <c r="A217" s="941">
        <f t="shared" si="15"/>
        <v>31</v>
      </c>
      <c r="B217" s="942" t="e">
        <f t="shared" si="19"/>
        <v>#DIV/0!</v>
      </c>
      <c r="C217" s="942" t="e">
        <f t="shared" si="16"/>
        <v>#DIV/0!</v>
      </c>
      <c r="D217" s="942" t="e">
        <f t="shared" si="17"/>
        <v>#DIV/0!</v>
      </c>
      <c r="E217" s="942">
        <v>0</v>
      </c>
      <c r="F217" s="942" t="e">
        <f t="shared" si="18"/>
        <v>#DIV/0!</v>
      </c>
    </row>
    <row r="218" spans="1:6" x14ac:dyDescent="0.25">
      <c r="A218" s="941">
        <f t="shared" si="15"/>
        <v>31</v>
      </c>
      <c r="B218" s="942" t="e">
        <f t="shared" si="19"/>
        <v>#DIV/0!</v>
      </c>
      <c r="C218" s="942" t="e">
        <f t="shared" si="16"/>
        <v>#DIV/0!</v>
      </c>
      <c r="D218" s="942" t="e">
        <f t="shared" si="17"/>
        <v>#DIV/0!</v>
      </c>
      <c r="E218" s="942">
        <v>0</v>
      </c>
      <c r="F218" s="942" t="e">
        <f t="shared" si="18"/>
        <v>#DIV/0!</v>
      </c>
    </row>
    <row r="219" spans="1:6" x14ac:dyDescent="0.25">
      <c r="A219" s="941">
        <f t="shared" si="15"/>
        <v>31</v>
      </c>
      <c r="B219" s="942" t="e">
        <f t="shared" si="19"/>
        <v>#DIV/0!</v>
      </c>
      <c r="C219" s="942" t="e">
        <f t="shared" si="16"/>
        <v>#DIV/0!</v>
      </c>
      <c r="D219" s="942" t="e">
        <f t="shared" si="17"/>
        <v>#DIV/0!</v>
      </c>
      <c r="E219" s="942">
        <v>0</v>
      </c>
      <c r="F219" s="942" t="e">
        <f t="shared" si="18"/>
        <v>#DIV/0!</v>
      </c>
    </row>
    <row r="220" spans="1:6" x14ac:dyDescent="0.25">
      <c r="A220" s="941">
        <f t="shared" si="15"/>
        <v>31</v>
      </c>
      <c r="B220" s="942" t="e">
        <f t="shared" si="19"/>
        <v>#DIV/0!</v>
      </c>
      <c r="C220" s="942" t="e">
        <f t="shared" si="16"/>
        <v>#DIV/0!</v>
      </c>
      <c r="D220" s="942" t="e">
        <f t="shared" si="17"/>
        <v>#DIV/0!</v>
      </c>
      <c r="E220" s="942">
        <v>0</v>
      </c>
      <c r="F220" s="942" t="e">
        <f t="shared" si="18"/>
        <v>#DIV/0!</v>
      </c>
    </row>
    <row r="221" spans="1:6" x14ac:dyDescent="0.25">
      <c r="A221" s="941">
        <f t="shared" ref="A221:A284" si="20">DATE(IF(MONTH(A220)=12,YEAR(A220)+1,YEAR(A220)),IF(MONTH(A220)=12,1,MONTH(A220)+1),DAY($F$6))</f>
        <v>31</v>
      </c>
      <c r="B221" s="942" t="e">
        <f t="shared" si="19"/>
        <v>#DIV/0!</v>
      </c>
      <c r="C221" s="942" t="e">
        <f t="shared" ref="C221:C284" si="21">ROUND($F$9*F220,2)</f>
        <v>#DIV/0!</v>
      </c>
      <c r="D221" s="942" t="e">
        <f t="shared" ref="D221:D284" si="22">B221-C221</f>
        <v>#DIV/0!</v>
      </c>
      <c r="E221" s="942">
        <v>0</v>
      </c>
      <c r="F221" s="942" t="e">
        <f t="shared" ref="F221:F284" si="23">F220-D221-E221</f>
        <v>#DIV/0!</v>
      </c>
    </row>
    <row r="222" spans="1:6" x14ac:dyDescent="0.25">
      <c r="A222" s="941">
        <f t="shared" si="20"/>
        <v>31</v>
      </c>
      <c r="B222" s="942" t="e">
        <f t="shared" si="19"/>
        <v>#DIV/0!</v>
      </c>
      <c r="C222" s="942" t="e">
        <f t="shared" si="21"/>
        <v>#DIV/0!</v>
      </c>
      <c r="D222" s="942" t="e">
        <f t="shared" si="22"/>
        <v>#DIV/0!</v>
      </c>
      <c r="E222" s="942">
        <v>0</v>
      </c>
      <c r="F222" s="942" t="e">
        <f t="shared" si="23"/>
        <v>#DIV/0!</v>
      </c>
    </row>
    <row r="223" spans="1:6" x14ac:dyDescent="0.25">
      <c r="A223" s="941">
        <f t="shared" si="20"/>
        <v>31</v>
      </c>
      <c r="B223" s="942" t="e">
        <f t="shared" si="19"/>
        <v>#DIV/0!</v>
      </c>
      <c r="C223" s="942" t="e">
        <f t="shared" si="21"/>
        <v>#DIV/0!</v>
      </c>
      <c r="D223" s="942" t="e">
        <f t="shared" si="22"/>
        <v>#DIV/0!</v>
      </c>
      <c r="E223" s="942">
        <v>0</v>
      </c>
      <c r="F223" s="942" t="e">
        <f t="shared" si="23"/>
        <v>#DIV/0!</v>
      </c>
    </row>
    <row r="224" spans="1:6" x14ac:dyDescent="0.25">
      <c r="A224" s="941">
        <f t="shared" si="20"/>
        <v>31</v>
      </c>
      <c r="B224" s="942" t="e">
        <f t="shared" si="19"/>
        <v>#DIV/0!</v>
      </c>
      <c r="C224" s="942" t="e">
        <f t="shared" si="21"/>
        <v>#DIV/0!</v>
      </c>
      <c r="D224" s="942" t="e">
        <f t="shared" si="22"/>
        <v>#DIV/0!</v>
      </c>
      <c r="E224" s="942">
        <v>0</v>
      </c>
      <c r="F224" s="942" t="e">
        <f t="shared" si="23"/>
        <v>#DIV/0!</v>
      </c>
    </row>
    <row r="225" spans="1:6" x14ac:dyDescent="0.25">
      <c r="A225" s="941">
        <f t="shared" si="20"/>
        <v>31</v>
      </c>
      <c r="B225" s="942" t="e">
        <f t="shared" si="19"/>
        <v>#DIV/0!</v>
      </c>
      <c r="C225" s="942" t="e">
        <f t="shared" si="21"/>
        <v>#DIV/0!</v>
      </c>
      <c r="D225" s="942" t="e">
        <f t="shared" si="22"/>
        <v>#DIV/0!</v>
      </c>
      <c r="E225" s="942">
        <v>0</v>
      </c>
      <c r="F225" s="942" t="e">
        <f t="shared" si="23"/>
        <v>#DIV/0!</v>
      </c>
    </row>
    <row r="226" spans="1:6" x14ac:dyDescent="0.25">
      <c r="A226" s="941">
        <f t="shared" si="20"/>
        <v>31</v>
      </c>
      <c r="B226" s="942" t="e">
        <f t="shared" si="19"/>
        <v>#DIV/0!</v>
      </c>
      <c r="C226" s="942" t="e">
        <f t="shared" si="21"/>
        <v>#DIV/0!</v>
      </c>
      <c r="D226" s="942" t="e">
        <f t="shared" si="22"/>
        <v>#DIV/0!</v>
      </c>
      <c r="E226" s="942">
        <v>0</v>
      </c>
      <c r="F226" s="942" t="e">
        <f t="shared" si="23"/>
        <v>#DIV/0!</v>
      </c>
    </row>
    <row r="227" spans="1:6" x14ac:dyDescent="0.25">
      <c r="A227" s="941">
        <f t="shared" si="20"/>
        <v>31</v>
      </c>
      <c r="B227" s="942" t="e">
        <f t="shared" si="19"/>
        <v>#DIV/0!</v>
      </c>
      <c r="C227" s="942" t="e">
        <f t="shared" si="21"/>
        <v>#DIV/0!</v>
      </c>
      <c r="D227" s="942" t="e">
        <f t="shared" si="22"/>
        <v>#DIV/0!</v>
      </c>
      <c r="E227" s="942">
        <v>0</v>
      </c>
      <c r="F227" s="942" t="e">
        <f t="shared" si="23"/>
        <v>#DIV/0!</v>
      </c>
    </row>
    <row r="228" spans="1:6" x14ac:dyDescent="0.25">
      <c r="A228" s="941">
        <f t="shared" si="20"/>
        <v>31</v>
      </c>
      <c r="B228" s="942" t="e">
        <f t="shared" si="19"/>
        <v>#DIV/0!</v>
      </c>
      <c r="C228" s="942" t="e">
        <f t="shared" si="21"/>
        <v>#DIV/0!</v>
      </c>
      <c r="D228" s="942" t="e">
        <f t="shared" si="22"/>
        <v>#DIV/0!</v>
      </c>
      <c r="E228" s="942">
        <v>0</v>
      </c>
      <c r="F228" s="942" t="e">
        <f t="shared" si="23"/>
        <v>#DIV/0!</v>
      </c>
    </row>
    <row r="229" spans="1:6" x14ac:dyDescent="0.25">
      <c r="A229" s="941">
        <f t="shared" si="20"/>
        <v>31</v>
      </c>
      <c r="B229" s="942" t="e">
        <f t="shared" si="19"/>
        <v>#DIV/0!</v>
      </c>
      <c r="C229" s="942" t="e">
        <f t="shared" si="21"/>
        <v>#DIV/0!</v>
      </c>
      <c r="D229" s="942" t="e">
        <f t="shared" si="22"/>
        <v>#DIV/0!</v>
      </c>
      <c r="E229" s="942">
        <v>0</v>
      </c>
      <c r="F229" s="942" t="e">
        <f t="shared" si="23"/>
        <v>#DIV/0!</v>
      </c>
    </row>
    <row r="230" spans="1:6" x14ac:dyDescent="0.25">
      <c r="A230" s="941">
        <f t="shared" si="20"/>
        <v>31</v>
      </c>
      <c r="B230" s="942" t="e">
        <f t="shared" si="19"/>
        <v>#DIV/0!</v>
      </c>
      <c r="C230" s="942" t="e">
        <f t="shared" si="21"/>
        <v>#DIV/0!</v>
      </c>
      <c r="D230" s="942" t="e">
        <f t="shared" si="22"/>
        <v>#DIV/0!</v>
      </c>
      <c r="E230" s="942">
        <v>0</v>
      </c>
      <c r="F230" s="942" t="e">
        <f t="shared" si="23"/>
        <v>#DIV/0!</v>
      </c>
    </row>
    <row r="231" spans="1:6" x14ac:dyDescent="0.25">
      <c r="A231" s="941">
        <f t="shared" si="20"/>
        <v>31</v>
      </c>
      <c r="B231" s="942" t="e">
        <f t="shared" si="19"/>
        <v>#DIV/0!</v>
      </c>
      <c r="C231" s="942" t="e">
        <f t="shared" si="21"/>
        <v>#DIV/0!</v>
      </c>
      <c r="D231" s="942" t="e">
        <f t="shared" si="22"/>
        <v>#DIV/0!</v>
      </c>
      <c r="E231" s="942">
        <v>0</v>
      </c>
      <c r="F231" s="942" t="e">
        <f t="shared" si="23"/>
        <v>#DIV/0!</v>
      </c>
    </row>
    <row r="232" spans="1:6" x14ac:dyDescent="0.25">
      <c r="A232" s="941">
        <f t="shared" si="20"/>
        <v>31</v>
      </c>
      <c r="B232" s="942" t="e">
        <f t="shared" si="19"/>
        <v>#DIV/0!</v>
      </c>
      <c r="C232" s="942" t="e">
        <f t="shared" si="21"/>
        <v>#DIV/0!</v>
      </c>
      <c r="D232" s="942" t="e">
        <f t="shared" si="22"/>
        <v>#DIV/0!</v>
      </c>
      <c r="E232" s="942">
        <v>0</v>
      </c>
      <c r="F232" s="942" t="e">
        <f t="shared" si="23"/>
        <v>#DIV/0!</v>
      </c>
    </row>
    <row r="233" spans="1:6" x14ac:dyDescent="0.25">
      <c r="A233" s="941">
        <f t="shared" si="20"/>
        <v>31</v>
      </c>
      <c r="B233" s="942" t="e">
        <f t="shared" si="19"/>
        <v>#DIV/0!</v>
      </c>
      <c r="C233" s="942" t="e">
        <f t="shared" si="21"/>
        <v>#DIV/0!</v>
      </c>
      <c r="D233" s="942" t="e">
        <f t="shared" si="22"/>
        <v>#DIV/0!</v>
      </c>
      <c r="E233" s="942">
        <v>0</v>
      </c>
      <c r="F233" s="942" t="e">
        <f t="shared" si="23"/>
        <v>#DIV/0!</v>
      </c>
    </row>
    <row r="234" spans="1:6" x14ac:dyDescent="0.25">
      <c r="A234" s="941">
        <f t="shared" si="20"/>
        <v>31</v>
      </c>
      <c r="B234" s="942" t="e">
        <f t="shared" si="19"/>
        <v>#DIV/0!</v>
      </c>
      <c r="C234" s="942" t="e">
        <f t="shared" si="21"/>
        <v>#DIV/0!</v>
      </c>
      <c r="D234" s="942" t="e">
        <f t="shared" si="22"/>
        <v>#DIV/0!</v>
      </c>
      <c r="E234" s="942">
        <v>0</v>
      </c>
      <c r="F234" s="942" t="e">
        <f t="shared" si="23"/>
        <v>#DIV/0!</v>
      </c>
    </row>
    <row r="235" spans="1:6" x14ac:dyDescent="0.25">
      <c r="A235" s="941">
        <f t="shared" si="20"/>
        <v>31</v>
      </c>
      <c r="B235" s="942" t="e">
        <f t="shared" si="19"/>
        <v>#DIV/0!</v>
      </c>
      <c r="C235" s="942" t="e">
        <f t="shared" si="21"/>
        <v>#DIV/0!</v>
      </c>
      <c r="D235" s="942" t="e">
        <f t="shared" si="22"/>
        <v>#DIV/0!</v>
      </c>
      <c r="E235" s="942">
        <v>0</v>
      </c>
      <c r="F235" s="942" t="e">
        <f t="shared" si="23"/>
        <v>#DIV/0!</v>
      </c>
    </row>
    <row r="236" spans="1:6" x14ac:dyDescent="0.25">
      <c r="A236" s="941">
        <f t="shared" si="20"/>
        <v>31</v>
      </c>
      <c r="B236" s="942" t="e">
        <f t="shared" si="19"/>
        <v>#DIV/0!</v>
      </c>
      <c r="C236" s="942" t="e">
        <f t="shared" si="21"/>
        <v>#DIV/0!</v>
      </c>
      <c r="D236" s="942" t="e">
        <f t="shared" si="22"/>
        <v>#DIV/0!</v>
      </c>
      <c r="E236" s="942">
        <v>0</v>
      </c>
      <c r="F236" s="942" t="e">
        <f t="shared" si="23"/>
        <v>#DIV/0!</v>
      </c>
    </row>
    <row r="237" spans="1:6" x14ac:dyDescent="0.25">
      <c r="A237" s="941">
        <f t="shared" si="20"/>
        <v>31</v>
      </c>
      <c r="B237" s="942" t="e">
        <f t="shared" si="19"/>
        <v>#DIV/0!</v>
      </c>
      <c r="C237" s="942" t="e">
        <f t="shared" si="21"/>
        <v>#DIV/0!</v>
      </c>
      <c r="D237" s="942" t="e">
        <f t="shared" si="22"/>
        <v>#DIV/0!</v>
      </c>
      <c r="E237" s="942">
        <v>0</v>
      </c>
      <c r="F237" s="942" t="e">
        <f t="shared" si="23"/>
        <v>#DIV/0!</v>
      </c>
    </row>
    <row r="238" spans="1:6" x14ac:dyDescent="0.25">
      <c r="A238" s="941">
        <f t="shared" si="20"/>
        <v>31</v>
      </c>
      <c r="B238" s="942" t="e">
        <f t="shared" si="19"/>
        <v>#DIV/0!</v>
      </c>
      <c r="C238" s="942" t="e">
        <f t="shared" si="21"/>
        <v>#DIV/0!</v>
      </c>
      <c r="D238" s="942" t="e">
        <f t="shared" si="22"/>
        <v>#DIV/0!</v>
      </c>
      <c r="E238" s="942">
        <v>0</v>
      </c>
      <c r="F238" s="942" t="e">
        <f t="shared" si="23"/>
        <v>#DIV/0!</v>
      </c>
    </row>
    <row r="239" spans="1:6" x14ac:dyDescent="0.25">
      <c r="A239" s="941">
        <f t="shared" si="20"/>
        <v>31</v>
      </c>
      <c r="B239" s="942" t="e">
        <f t="shared" si="19"/>
        <v>#DIV/0!</v>
      </c>
      <c r="C239" s="942" t="e">
        <f t="shared" si="21"/>
        <v>#DIV/0!</v>
      </c>
      <c r="D239" s="942" t="e">
        <f t="shared" si="22"/>
        <v>#DIV/0!</v>
      </c>
      <c r="E239" s="942">
        <v>0</v>
      </c>
      <c r="F239" s="942" t="e">
        <f t="shared" si="23"/>
        <v>#DIV/0!</v>
      </c>
    </row>
    <row r="240" spans="1:6" x14ac:dyDescent="0.25">
      <c r="A240" s="941">
        <f t="shared" si="20"/>
        <v>31</v>
      </c>
      <c r="B240" s="942" t="e">
        <f t="shared" si="19"/>
        <v>#DIV/0!</v>
      </c>
      <c r="C240" s="942" t="e">
        <f t="shared" si="21"/>
        <v>#DIV/0!</v>
      </c>
      <c r="D240" s="942" t="e">
        <f t="shared" si="22"/>
        <v>#DIV/0!</v>
      </c>
      <c r="E240" s="942">
        <v>0</v>
      </c>
      <c r="F240" s="942" t="e">
        <f t="shared" si="23"/>
        <v>#DIV/0!</v>
      </c>
    </row>
    <row r="241" spans="1:6" x14ac:dyDescent="0.25">
      <c r="A241" s="941">
        <f t="shared" si="20"/>
        <v>31</v>
      </c>
      <c r="B241" s="942" t="e">
        <f t="shared" si="19"/>
        <v>#DIV/0!</v>
      </c>
      <c r="C241" s="942" t="e">
        <f t="shared" si="21"/>
        <v>#DIV/0!</v>
      </c>
      <c r="D241" s="942" t="e">
        <f t="shared" si="22"/>
        <v>#DIV/0!</v>
      </c>
      <c r="E241" s="942">
        <v>0</v>
      </c>
      <c r="F241" s="942" t="e">
        <f t="shared" si="23"/>
        <v>#DIV/0!</v>
      </c>
    </row>
    <row r="242" spans="1:6" x14ac:dyDescent="0.25">
      <c r="A242" s="941">
        <f t="shared" si="20"/>
        <v>31</v>
      </c>
      <c r="B242" s="942" t="e">
        <f t="shared" si="19"/>
        <v>#DIV/0!</v>
      </c>
      <c r="C242" s="942" t="e">
        <f t="shared" si="21"/>
        <v>#DIV/0!</v>
      </c>
      <c r="D242" s="942" t="e">
        <f t="shared" si="22"/>
        <v>#DIV/0!</v>
      </c>
      <c r="E242" s="942">
        <v>0</v>
      </c>
      <c r="F242" s="942" t="e">
        <f t="shared" si="23"/>
        <v>#DIV/0!</v>
      </c>
    </row>
    <row r="243" spans="1:6" x14ac:dyDescent="0.25">
      <c r="A243" s="941">
        <f t="shared" si="20"/>
        <v>31</v>
      </c>
      <c r="B243" s="942" t="e">
        <f t="shared" si="19"/>
        <v>#DIV/0!</v>
      </c>
      <c r="C243" s="942" t="e">
        <f t="shared" si="21"/>
        <v>#DIV/0!</v>
      </c>
      <c r="D243" s="942" t="e">
        <f t="shared" si="22"/>
        <v>#DIV/0!</v>
      </c>
      <c r="E243" s="942">
        <v>0</v>
      </c>
      <c r="F243" s="942" t="e">
        <f t="shared" si="23"/>
        <v>#DIV/0!</v>
      </c>
    </row>
    <row r="244" spans="1:6" x14ac:dyDescent="0.25">
      <c r="A244" s="941">
        <f t="shared" si="20"/>
        <v>31</v>
      </c>
      <c r="B244" s="942" t="e">
        <f t="shared" si="19"/>
        <v>#DIV/0!</v>
      </c>
      <c r="C244" s="942" t="e">
        <f t="shared" si="21"/>
        <v>#DIV/0!</v>
      </c>
      <c r="D244" s="942" t="e">
        <f t="shared" si="22"/>
        <v>#DIV/0!</v>
      </c>
      <c r="E244" s="942">
        <v>0</v>
      </c>
      <c r="F244" s="942" t="e">
        <f t="shared" si="23"/>
        <v>#DIV/0!</v>
      </c>
    </row>
    <row r="245" spans="1:6" x14ac:dyDescent="0.25">
      <c r="A245" s="941">
        <f t="shared" si="20"/>
        <v>31</v>
      </c>
      <c r="B245" s="942" t="e">
        <f t="shared" si="19"/>
        <v>#DIV/0!</v>
      </c>
      <c r="C245" s="942" t="e">
        <f t="shared" si="21"/>
        <v>#DIV/0!</v>
      </c>
      <c r="D245" s="942" t="e">
        <f t="shared" si="22"/>
        <v>#DIV/0!</v>
      </c>
      <c r="E245" s="942">
        <v>0</v>
      </c>
      <c r="F245" s="942" t="e">
        <f t="shared" si="23"/>
        <v>#DIV/0!</v>
      </c>
    </row>
    <row r="246" spans="1:6" x14ac:dyDescent="0.25">
      <c r="A246" s="941">
        <f t="shared" si="20"/>
        <v>31</v>
      </c>
      <c r="B246" s="942" t="e">
        <f t="shared" si="19"/>
        <v>#DIV/0!</v>
      </c>
      <c r="C246" s="942" t="e">
        <f t="shared" si="21"/>
        <v>#DIV/0!</v>
      </c>
      <c r="D246" s="942" t="e">
        <f t="shared" si="22"/>
        <v>#DIV/0!</v>
      </c>
      <c r="E246" s="942">
        <v>0</v>
      </c>
      <c r="F246" s="942" t="e">
        <f t="shared" si="23"/>
        <v>#DIV/0!</v>
      </c>
    </row>
    <row r="247" spans="1:6" x14ac:dyDescent="0.25">
      <c r="A247" s="941">
        <f t="shared" si="20"/>
        <v>31</v>
      </c>
      <c r="B247" s="942" t="e">
        <f t="shared" si="19"/>
        <v>#DIV/0!</v>
      </c>
      <c r="C247" s="942" t="e">
        <f t="shared" si="21"/>
        <v>#DIV/0!</v>
      </c>
      <c r="D247" s="942" t="e">
        <f t="shared" si="22"/>
        <v>#DIV/0!</v>
      </c>
      <c r="E247" s="942">
        <v>0</v>
      </c>
      <c r="F247" s="942" t="e">
        <f t="shared" si="23"/>
        <v>#DIV/0!</v>
      </c>
    </row>
    <row r="248" spans="1:6" x14ac:dyDescent="0.25">
      <c r="A248" s="941">
        <f t="shared" si="20"/>
        <v>31</v>
      </c>
      <c r="B248" s="942" t="e">
        <f t="shared" si="19"/>
        <v>#DIV/0!</v>
      </c>
      <c r="C248" s="942" t="e">
        <f t="shared" si="21"/>
        <v>#DIV/0!</v>
      </c>
      <c r="D248" s="942" t="e">
        <f t="shared" si="22"/>
        <v>#DIV/0!</v>
      </c>
      <c r="E248" s="942">
        <v>0</v>
      </c>
      <c r="F248" s="942" t="e">
        <f t="shared" si="23"/>
        <v>#DIV/0!</v>
      </c>
    </row>
    <row r="249" spans="1:6" x14ac:dyDescent="0.25">
      <c r="A249" s="941">
        <f t="shared" si="20"/>
        <v>31</v>
      </c>
      <c r="B249" s="942" t="e">
        <f t="shared" si="19"/>
        <v>#DIV/0!</v>
      </c>
      <c r="C249" s="942" t="e">
        <f t="shared" si="21"/>
        <v>#DIV/0!</v>
      </c>
      <c r="D249" s="942" t="e">
        <f t="shared" si="22"/>
        <v>#DIV/0!</v>
      </c>
      <c r="E249" s="942">
        <v>0</v>
      </c>
      <c r="F249" s="942" t="e">
        <f t="shared" si="23"/>
        <v>#DIV/0!</v>
      </c>
    </row>
    <row r="250" spans="1:6" x14ac:dyDescent="0.25">
      <c r="A250" s="941">
        <f t="shared" si="20"/>
        <v>31</v>
      </c>
      <c r="B250" s="942" t="e">
        <f t="shared" si="19"/>
        <v>#DIV/0!</v>
      </c>
      <c r="C250" s="942" t="e">
        <f t="shared" si="21"/>
        <v>#DIV/0!</v>
      </c>
      <c r="D250" s="942" t="e">
        <f t="shared" si="22"/>
        <v>#DIV/0!</v>
      </c>
      <c r="E250" s="942">
        <v>0</v>
      </c>
      <c r="F250" s="942" t="e">
        <f t="shared" si="23"/>
        <v>#DIV/0!</v>
      </c>
    </row>
    <row r="251" spans="1:6" x14ac:dyDescent="0.25">
      <c r="A251" s="941">
        <f t="shared" si="20"/>
        <v>31</v>
      </c>
      <c r="B251" s="942" t="e">
        <f t="shared" si="19"/>
        <v>#DIV/0!</v>
      </c>
      <c r="C251" s="942" t="e">
        <f t="shared" si="21"/>
        <v>#DIV/0!</v>
      </c>
      <c r="D251" s="942" t="e">
        <f t="shared" si="22"/>
        <v>#DIV/0!</v>
      </c>
      <c r="E251" s="942">
        <v>0</v>
      </c>
      <c r="F251" s="942" t="e">
        <f t="shared" si="23"/>
        <v>#DIV/0!</v>
      </c>
    </row>
    <row r="252" spans="1:6" x14ac:dyDescent="0.25">
      <c r="A252" s="941">
        <f t="shared" si="20"/>
        <v>31</v>
      </c>
      <c r="B252" s="942" t="e">
        <f t="shared" si="19"/>
        <v>#DIV/0!</v>
      </c>
      <c r="C252" s="942" t="e">
        <f t="shared" si="21"/>
        <v>#DIV/0!</v>
      </c>
      <c r="D252" s="942" t="e">
        <f t="shared" si="22"/>
        <v>#DIV/0!</v>
      </c>
      <c r="E252" s="942">
        <v>0</v>
      </c>
      <c r="F252" s="942" t="e">
        <f t="shared" si="23"/>
        <v>#DIV/0!</v>
      </c>
    </row>
    <row r="253" spans="1:6" x14ac:dyDescent="0.25">
      <c r="A253" s="941">
        <f t="shared" si="20"/>
        <v>31</v>
      </c>
      <c r="B253" s="942" t="e">
        <f t="shared" si="19"/>
        <v>#DIV/0!</v>
      </c>
      <c r="C253" s="942" t="e">
        <f t="shared" si="21"/>
        <v>#DIV/0!</v>
      </c>
      <c r="D253" s="942" t="e">
        <f t="shared" si="22"/>
        <v>#DIV/0!</v>
      </c>
      <c r="E253" s="942">
        <v>0</v>
      </c>
      <c r="F253" s="942" t="e">
        <f t="shared" si="23"/>
        <v>#DIV/0!</v>
      </c>
    </row>
    <row r="254" spans="1:6" x14ac:dyDescent="0.25">
      <c r="A254" s="941">
        <f t="shared" si="20"/>
        <v>31</v>
      </c>
      <c r="B254" s="942" t="e">
        <f t="shared" si="19"/>
        <v>#DIV/0!</v>
      </c>
      <c r="C254" s="942" t="e">
        <f t="shared" si="21"/>
        <v>#DIV/0!</v>
      </c>
      <c r="D254" s="942" t="e">
        <f t="shared" si="22"/>
        <v>#DIV/0!</v>
      </c>
      <c r="E254" s="942">
        <v>0</v>
      </c>
      <c r="F254" s="942" t="e">
        <f t="shared" si="23"/>
        <v>#DIV/0!</v>
      </c>
    </row>
    <row r="255" spans="1:6" x14ac:dyDescent="0.25">
      <c r="A255" s="941">
        <f t="shared" si="20"/>
        <v>31</v>
      </c>
      <c r="B255" s="942" t="e">
        <f t="shared" si="19"/>
        <v>#DIV/0!</v>
      </c>
      <c r="C255" s="942" t="e">
        <f t="shared" si="21"/>
        <v>#DIV/0!</v>
      </c>
      <c r="D255" s="942" t="e">
        <f t="shared" si="22"/>
        <v>#DIV/0!</v>
      </c>
      <c r="E255" s="942">
        <v>0</v>
      </c>
      <c r="F255" s="942" t="e">
        <f t="shared" si="23"/>
        <v>#DIV/0!</v>
      </c>
    </row>
    <row r="256" spans="1:6" x14ac:dyDescent="0.25">
      <c r="A256" s="941">
        <f t="shared" si="20"/>
        <v>31</v>
      </c>
      <c r="B256" s="942" t="e">
        <f t="shared" si="19"/>
        <v>#DIV/0!</v>
      </c>
      <c r="C256" s="942" t="e">
        <f t="shared" si="21"/>
        <v>#DIV/0!</v>
      </c>
      <c r="D256" s="942" t="e">
        <f t="shared" si="22"/>
        <v>#DIV/0!</v>
      </c>
      <c r="E256" s="942">
        <v>0</v>
      </c>
      <c r="F256" s="942" t="e">
        <f t="shared" si="23"/>
        <v>#DIV/0!</v>
      </c>
    </row>
    <row r="257" spans="1:6" x14ac:dyDescent="0.25">
      <c r="A257" s="941">
        <f t="shared" si="20"/>
        <v>31</v>
      </c>
      <c r="B257" s="942" t="e">
        <f t="shared" si="19"/>
        <v>#DIV/0!</v>
      </c>
      <c r="C257" s="942" t="e">
        <f t="shared" si="21"/>
        <v>#DIV/0!</v>
      </c>
      <c r="D257" s="942" t="e">
        <f t="shared" si="22"/>
        <v>#DIV/0!</v>
      </c>
      <c r="E257" s="942">
        <v>0</v>
      </c>
      <c r="F257" s="942" t="e">
        <f t="shared" si="23"/>
        <v>#DIV/0!</v>
      </c>
    </row>
    <row r="258" spans="1:6" x14ac:dyDescent="0.25">
      <c r="A258" s="941">
        <f t="shared" si="20"/>
        <v>31</v>
      </c>
      <c r="B258" s="942" t="e">
        <f t="shared" si="19"/>
        <v>#DIV/0!</v>
      </c>
      <c r="C258" s="942" t="e">
        <f t="shared" si="21"/>
        <v>#DIV/0!</v>
      </c>
      <c r="D258" s="942" t="e">
        <f t="shared" si="22"/>
        <v>#DIV/0!</v>
      </c>
      <c r="E258" s="942">
        <v>0</v>
      </c>
      <c r="F258" s="942" t="e">
        <f t="shared" si="23"/>
        <v>#DIV/0!</v>
      </c>
    </row>
    <row r="259" spans="1:6" x14ac:dyDescent="0.25">
      <c r="A259" s="941">
        <f t="shared" si="20"/>
        <v>31</v>
      </c>
      <c r="B259" s="942" t="e">
        <f t="shared" si="19"/>
        <v>#DIV/0!</v>
      </c>
      <c r="C259" s="942" t="e">
        <f t="shared" si="21"/>
        <v>#DIV/0!</v>
      </c>
      <c r="D259" s="942" t="e">
        <f t="shared" si="22"/>
        <v>#DIV/0!</v>
      </c>
      <c r="E259" s="942">
        <v>0</v>
      </c>
      <c r="F259" s="942" t="e">
        <f t="shared" si="23"/>
        <v>#DIV/0!</v>
      </c>
    </row>
    <row r="260" spans="1:6" x14ac:dyDescent="0.25">
      <c r="A260" s="941">
        <f t="shared" si="20"/>
        <v>31</v>
      </c>
      <c r="B260" s="942" t="e">
        <f t="shared" si="19"/>
        <v>#DIV/0!</v>
      </c>
      <c r="C260" s="942" t="e">
        <f t="shared" si="21"/>
        <v>#DIV/0!</v>
      </c>
      <c r="D260" s="942" t="e">
        <f t="shared" si="22"/>
        <v>#DIV/0!</v>
      </c>
      <c r="E260" s="942">
        <v>0</v>
      </c>
      <c r="F260" s="942" t="e">
        <f t="shared" si="23"/>
        <v>#DIV/0!</v>
      </c>
    </row>
    <row r="261" spans="1:6" x14ac:dyDescent="0.25">
      <c r="A261" s="941">
        <f t="shared" si="20"/>
        <v>31</v>
      </c>
      <c r="B261" s="942" t="e">
        <f t="shared" si="19"/>
        <v>#DIV/0!</v>
      </c>
      <c r="C261" s="942" t="e">
        <f t="shared" si="21"/>
        <v>#DIV/0!</v>
      </c>
      <c r="D261" s="942" t="e">
        <f t="shared" si="22"/>
        <v>#DIV/0!</v>
      </c>
      <c r="E261" s="942">
        <v>0</v>
      </c>
      <c r="F261" s="942" t="e">
        <f t="shared" si="23"/>
        <v>#DIV/0!</v>
      </c>
    </row>
    <row r="262" spans="1:6" x14ac:dyDescent="0.25">
      <c r="A262" s="941">
        <f t="shared" si="20"/>
        <v>31</v>
      </c>
      <c r="B262" s="942" t="e">
        <f t="shared" si="19"/>
        <v>#DIV/0!</v>
      </c>
      <c r="C262" s="942" t="e">
        <f t="shared" si="21"/>
        <v>#DIV/0!</v>
      </c>
      <c r="D262" s="942" t="e">
        <f t="shared" si="22"/>
        <v>#DIV/0!</v>
      </c>
      <c r="E262" s="942">
        <v>0</v>
      </c>
      <c r="F262" s="942" t="e">
        <f t="shared" si="23"/>
        <v>#DIV/0!</v>
      </c>
    </row>
    <row r="263" spans="1:6" x14ac:dyDescent="0.25">
      <c r="A263" s="941">
        <f t="shared" si="20"/>
        <v>31</v>
      </c>
      <c r="B263" s="942" t="e">
        <f t="shared" si="19"/>
        <v>#DIV/0!</v>
      </c>
      <c r="C263" s="942" t="e">
        <f t="shared" si="21"/>
        <v>#DIV/0!</v>
      </c>
      <c r="D263" s="942" t="e">
        <f t="shared" si="22"/>
        <v>#DIV/0!</v>
      </c>
      <c r="E263" s="942">
        <v>0</v>
      </c>
      <c r="F263" s="942" t="e">
        <f t="shared" si="23"/>
        <v>#DIV/0!</v>
      </c>
    </row>
    <row r="264" spans="1:6" x14ac:dyDescent="0.25">
      <c r="A264" s="941">
        <f t="shared" si="20"/>
        <v>31</v>
      </c>
      <c r="B264" s="942" t="e">
        <f t="shared" si="19"/>
        <v>#DIV/0!</v>
      </c>
      <c r="C264" s="942" t="e">
        <f t="shared" si="21"/>
        <v>#DIV/0!</v>
      </c>
      <c r="D264" s="942" t="e">
        <f t="shared" si="22"/>
        <v>#DIV/0!</v>
      </c>
      <c r="E264" s="942">
        <v>0</v>
      </c>
      <c r="F264" s="942" t="e">
        <f t="shared" si="23"/>
        <v>#DIV/0!</v>
      </c>
    </row>
    <row r="265" spans="1:6" x14ac:dyDescent="0.25">
      <c r="A265" s="941">
        <f t="shared" si="20"/>
        <v>31</v>
      </c>
      <c r="B265" s="942" t="e">
        <f t="shared" si="19"/>
        <v>#DIV/0!</v>
      </c>
      <c r="C265" s="942" t="e">
        <f t="shared" si="21"/>
        <v>#DIV/0!</v>
      </c>
      <c r="D265" s="942" t="e">
        <f t="shared" si="22"/>
        <v>#DIV/0!</v>
      </c>
      <c r="E265" s="942">
        <v>0</v>
      </c>
      <c r="F265" s="942" t="e">
        <f t="shared" si="23"/>
        <v>#DIV/0!</v>
      </c>
    </row>
    <row r="266" spans="1:6" x14ac:dyDescent="0.25">
      <c r="A266" s="941">
        <f t="shared" si="20"/>
        <v>31</v>
      </c>
      <c r="B266" s="942" t="e">
        <f t="shared" si="19"/>
        <v>#DIV/0!</v>
      </c>
      <c r="C266" s="942" t="e">
        <f t="shared" si="21"/>
        <v>#DIV/0!</v>
      </c>
      <c r="D266" s="942" t="e">
        <f t="shared" si="22"/>
        <v>#DIV/0!</v>
      </c>
      <c r="E266" s="942">
        <v>0</v>
      </c>
      <c r="F266" s="942" t="e">
        <f t="shared" si="23"/>
        <v>#DIV/0!</v>
      </c>
    </row>
    <row r="267" spans="1:6" x14ac:dyDescent="0.25">
      <c r="A267" s="941">
        <f t="shared" si="20"/>
        <v>31</v>
      </c>
      <c r="B267" s="942" t="e">
        <f t="shared" si="19"/>
        <v>#DIV/0!</v>
      </c>
      <c r="C267" s="942" t="e">
        <f t="shared" si="21"/>
        <v>#DIV/0!</v>
      </c>
      <c r="D267" s="942" t="e">
        <f t="shared" si="22"/>
        <v>#DIV/0!</v>
      </c>
      <c r="E267" s="942">
        <v>0</v>
      </c>
      <c r="F267" s="942" t="e">
        <f t="shared" si="23"/>
        <v>#DIV/0!</v>
      </c>
    </row>
    <row r="268" spans="1:6" x14ac:dyDescent="0.25">
      <c r="A268" s="941">
        <f t="shared" si="20"/>
        <v>31</v>
      </c>
      <c r="B268" s="942" t="e">
        <f t="shared" si="19"/>
        <v>#DIV/0!</v>
      </c>
      <c r="C268" s="942" t="e">
        <f t="shared" si="21"/>
        <v>#DIV/0!</v>
      </c>
      <c r="D268" s="942" t="e">
        <f t="shared" si="22"/>
        <v>#DIV/0!</v>
      </c>
      <c r="E268" s="942">
        <v>0</v>
      </c>
      <c r="F268" s="942" t="e">
        <f t="shared" si="23"/>
        <v>#DIV/0!</v>
      </c>
    </row>
    <row r="269" spans="1:6" x14ac:dyDescent="0.25">
      <c r="A269" s="941">
        <f t="shared" si="20"/>
        <v>31</v>
      </c>
      <c r="B269" s="942" t="e">
        <f t="shared" si="19"/>
        <v>#DIV/0!</v>
      </c>
      <c r="C269" s="942" t="e">
        <f t="shared" si="21"/>
        <v>#DIV/0!</v>
      </c>
      <c r="D269" s="942" t="e">
        <f t="shared" si="22"/>
        <v>#DIV/0!</v>
      </c>
      <c r="E269" s="942">
        <v>0</v>
      </c>
      <c r="F269" s="942" t="e">
        <f t="shared" si="23"/>
        <v>#DIV/0!</v>
      </c>
    </row>
    <row r="270" spans="1:6" x14ac:dyDescent="0.25">
      <c r="A270" s="941">
        <f t="shared" si="20"/>
        <v>31</v>
      </c>
      <c r="B270" s="942" t="e">
        <f t="shared" si="19"/>
        <v>#DIV/0!</v>
      </c>
      <c r="C270" s="942" t="e">
        <f t="shared" si="21"/>
        <v>#DIV/0!</v>
      </c>
      <c r="D270" s="942" t="e">
        <f t="shared" si="22"/>
        <v>#DIV/0!</v>
      </c>
      <c r="E270" s="942">
        <v>0</v>
      </c>
      <c r="F270" s="942" t="e">
        <f t="shared" si="23"/>
        <v>#DIV/0!</v>
      </c>
    </row>
    <row r="271" spans="1:6" x14ac:dyDescent="0.25">
      <c r="A271" s="941">
        <f t="shared" si="20"/>
        <v>31</v>
      </c>
      <c r="B271" s="942" t="e">
        <f t="shared" si="19"/>
        <v>#DIV/0!</v>
      </c>
      <c r="C271" s="942" t="e">
        <f t="shared" si="21"/>
        <v>#DIV/0!</v>
      </c>
      <c r="D271" s="942" t="e">
        <f t="shared" si="22"/>
        <v>#DIV/0!</v>
      </c>
      <c r="E271" s="942">
        <v>0</v>
      </c>
      <c r="F271" s="942" t="e">
        <f t="shared" si="23"/>
        <v>#DIV/0!</v>
      </c>
    </row>
    <row r="272" spans="1:6" x14ac:dyDescent="0.25">
      <c r="A272" s="941">
        <f t="shared" si="20"/>
        <v>31</v>
      </c>
      <c r="B272" s="942" t="e">
        <f t="shared" si="19"/>
        <v>#DIV/0!</v>
      </c>
      <c r="C272" s="942" t="e">
        <f t="shared" si="21"/>
        <v>#DIV/0!</v>
      </c>
      <c r="D272" s="942" t="e">
        <f t="shared" si="22"/>
        <v>#DIV/0!</v>
      </c>
      <c r="E272" s="942">
        <v>0</v>
      </c>
      <c r="F272" s="942" t="e">
        <f t="shared" si="23"/>
        <v>#DIV/0!</v>
      </c>
    </row>
    <row r="273" spans="1:6" x14ac:dyDescent="0.25">
      <c r="A273" s="941">
        <f t="shared" si="20"/>
        <v>31</v>
      </c>
      <c r="B273" s="942" t="e">
        <f t="shared" si="19"/>
        <v>#DIV/0!</v>
      </c>
      <c r="C273" s="942" t="e">
        <f t="shared" si="21"/>
        <v>#DIV/0!</v>
      </c>
      <c r="D273" s="942" t="e">
        <f t="shared" si="22"/>
        <v>#DIV/0!</v>
      </c>
      <c r="E273" s="942">
        <v>0</v>
      </c>
      <c r="F273" s="942" t="e">
        <f t="shared" si="23"/>
        <v>#DIV/0!</v>
      </c>
    </row>
    <row r="274" spans="1:6" x14ac:dyDescent="0.25">
      <c r="A274" s="941">
        <f t="shared" si="20"/>
        <v>31</v>
      </c>
      <c r="B274" s="942" t="e">
        <f t="shared" si="19"/>
        <v>#DIV/0!</v>
      </c>
      <c r="C274" s="942" t="e">
        <f t="shared" si="21"/>
        <v>#DIV/0!</v>
      </c>
      <c r="D274" s="942" t="e">
        <f t="shared" si="22"/>
        <v>#DIV/0!</v>
      </c>
      <c r="E274" s="942">
        <v>0</v>
      </c>
      <c r="F274" s="942" t="e">
        <f t="shared" si="23"/>
        <v>#DIV/0!</v>
      </c>
    </row>
    <row r="275" spans="1:6" x14ac:dyDescent="0.25">
      <c r="A275" s="941">
        <f t="shared" si="20"/>
        <v>31</v>
      </c>
      <c r="B275" s="942" t="e">
        <f t="shared" si="19"/>
        <v>#DIV/0!</v>
      </c>
      <c r="C275" s="942" t="e">
        <f t="shared" si="21"/>
        <v>#DIV/0!</v>
      </c>
      <c r="D275" s="942" t="e">
        <f t="shared" si="22"/>
        <v>#DIV/0!</v>
      </c>
      <c r="E275" s="942">
        <v>0</v>
      </c>
      <c r="F275" s="942" t="e">
        <f t="shared" si="23"/>
        <v>#DIV/0!</v>
      </c>
    </row>
    <row r="276" spans="1:6" x14ac:dyDescent="0.25">
      <c r="A276" s="941">
        <f t="shared" si="20"/>
        <v>31</v>
      </c>
      <c r="B276" s="942" t="e">
        <f t="shared" si="19"/>
        <v>#DIV/0!</v>
      </c>
      <c r="C276" s="942" t="e">
        <f t="shared" si="21"/>
        <v>#DIV/0!</v>
      </c>
      <c r="D276" s="942" t="e">
        <f t="shared" si="22"/>
        <v>#DIV/0!</v>
      </c>
      <c r="E276" s="942">
        <v>0</v>
      </c>
      <c r="F276" s="942" t="e">
        <f t="shared" si="23"/>
        <v>#DIV/0!</v>
      </c>
    </row>
    <row r="277" spans="1:6" x14ac:dyDescent="0.25">
      <c r="A277" s="941">
        <f t="shared" si="20"/>
        <v>31</v>
      </c>
      <c r="B277" s="942" t="e">
        <f t="shared" si="19"/>
        <v>#DIV/0!</v>
      </c>
      <c r="C277" s="942" t="e">
        <f t="shared" si="21"/>
        <v>#DIV/0!</v>
      </c>
      <c r="D277" s="942" t="e">
        <f t="shared" si="22"/>
        <v>#DIV/0!</v>
      </c>
      <c r="E277" s="942">
        <v>0</v>
      </c>
      <c r="F277" s="942" t="e">
        <f t="shared" si="23"/>
        <v>#DIV/0!</v>
      </c>
    </row>
    <row r="278" spans="1:6" x14ac:dyDescent="0.25">
      <c r="A278" s="941">
        <f t="shared" si="20"/>
        <v>31</v>
      </c>
      <c r="B278" s="942" t="e">
        <f t="shared" si="19"/>
        <v>#DIV/0!</v>
      </c>
      <c r="C278" s="942" t="e">
        <f t="shared" si="21"/>
        <v>#DIV/0!</v>
      </c>
      <c r="D278" s="942" t="e">
        <f t="shared" si="22"/>
        <v>#DIV/0!</v>
      </c>
      <c r="E278" s="942">
        <v>0</v>
      </c>
      <c r="F278" s="942" t="e">
        <f t="shared" si="23"/>
        <v>#DIV/0!</v>
      </c>
    </row>
    <row r="279" spans="1:6" x14ac:dyDescent="0.25">
      <c r="A279" s="941">
        <f t="shared" si="20"/>
        <v>31</v>
      </c>
      <c r="B279" s="942" t="e">
        <f t="shared" si="19"/>
        <v>#DIV/0!</v>
      </c>
      <c r="C279" s="942" t="e">
        <f t="shared" si="21"/>
        <v>#DIV/0!</v>
      </c>
      <c r="D279" s="942" t="e">
        <f t="shared" si="22"/>
        <v>#DIV/0!</v>
      </c>
      <c r="E279" s="942">
        <v>0</v>
      </c>
      <c r="F279" s="942" t="e">
        <f t="shared" si="23"/>
        <v>#DIV/0!</v>
      </c>
    </row>
    <row r="280" spans="1:6" x14ac:dyDescent="0.25">
      <c r="A280" s="941">
        <f t="shared" si="20"/>
        <v>31</v>
      </c>
      <c r="B280" s="942" t="e">
        <f t="shared" ref="B280:B311" si="24">$B$23</f>
        <v>#DIV/0!</v>
      </c>
      <c r="C280" s="942" t="e">
        <f t="shared" si="21"/>
        <v>#DIV/0!</v>
      </c>
      <c r="D280" s="942" t="e">
        <f t="shared" si="22"/>
        <v>#DIV/0!</v>
      </c>
      <c r="E280" s="942">
        <v>0</v>
      </c>
      <c r="F280" s="942" t="e">
        <f t="shared" si="23"/>
        <v>#DIV/0!</v>
      </c>
    </row>
    <row r="281" spans="1:6" x14ac:dyDescent="0.25">
      <c r="A281" s="941">
        <f t="shared" si="20"/>
        <v>31</v>
      </c>
      <c r="B281" s="942" t="e">
        <f t="shared" si="24"/>
        <v>#DIV/0!</v>
      </c>
      <c r="C281" s="942" t="e">
        <f t="shared" si="21"/>
        <v>#DIV/0!</v>
      </c>
      <c r="D281" s="942" t="e">
        <f t="shared" si="22"/>
        <v>#DIV/0!</v>
      </c>
      <c r="E281" s="942">
        <v>0</v>
      </c>
      <c r="F281" s="942" t="e">
        <f t="shared" si="23"/>
        <v>#DIV/0!</v>
      </c>
    </row>
    <row r="282" spans="1:6" x14ac:dyDescent="0.25">
      <c r="A282" s="941">
        <f t="shared" si="20"/>
        <v>31</v>
      </c>
      <c r="B282" s="942" t="e">
        <f t="shared" si="24"/>
        <v>#DIV/0!</v>
      </c>
      <c r="C282" s="942" t="e">
        <f t="shared" si="21"/>
        <v>#DIV/0!</v>
      </c>
      <c r="D282" s="942" t="e">
        <f t="shared" si="22"/>
        <v>#DIV/0!</v>
      </c>
      <c r="E282" s="942">
        <v>0</v>
      </c>
      <c r="F282" s="942" t="e">
        <f t="shared" si="23"/>
        <v>#DIV/0!</v>
      </c>
    </row>
    <row r="283" spans="1:6" x14ac:dyDescent="0.25">
      <c r="A283" s="941">
        <f t="shared" si="20"/>
        <v>31</v>
      </c>
      <c r="B283" s="942" t="e">
        <f t="shared" si="24"/>
        <v>#DIV/0!</v>
      </c>
      <c r="C283" s="942" t="e">
        <f t="shared" si="21"/>
        <v>#DIV/0!</v>
      </c>
      <c r="D283" s="942" t="e">
        <f t="shared" si="22"/>
        <v>#DIV/0!</v>
      </c>
      <c r="E283" s="942">
        <v>0</v>
      </c>
      <c r="F283" s="942" t="e">
        <f t="shared" si="23"/>
        <v>#DIV/0!</v>
      </c>
    </row>
    <row r="284" spans="1:6" x14ac:dyDescent="0.25">
      <c r="A284" s="941">
        <f t="shared" si="20"/>
        <v>31</v>
      </c>
      <c r="B284" s="942" t="e">
        <f t="shared" si="24"/>
        <v>#DIV/0!</v>
      </c>
      <c r="C284" s="942" t="e">
        <f t="shared" si="21"/>
        <v>#DIV/0!</v>
      </c>
      <c r="D284" s="942" t="e">
        <f t="shared" si="22"/>
        <v>#DIV/0!</v>
      </c>
      <c r="E284" s="942">
        <v>0</v>
      </c>
      <c r="F284" s="942" t="e">
        <f t="shared" si="23"/>
        <v>#DIV/0!</v>
      </c>
    </row>
    <row r="285" spans="1:6" x14ac:dyDescent="0.25">
      <c r="A285" s="941">
        <f t="shared" ref="A285:A348" si="25">DATE(IF(MONTH(A284)=12,YEAR(A284)+1,YEAR(A284)),IF(MONTH(A284)=12,1,MONTH(A284)+1),DAY($F$6))</f>
        <v>31</v>
      </c>
      <c r="B285" s="942" t="e">
        <f t="shared" si="24"/>
        <v>#DIV/0!</v>
      </c>
      <c r="C285" s="942" t="e">
        <f t="shared" ref="C285:C321" si="26">ROUND($F$9*F284,2)</f>
        <v>#DIV/0!</v>
      </c>
      <c r="D285" s="942" t="e">
        <f t="shared" ref="D285:D321" si="27">B285-C285</f>
        <v>#DIV/0!</v>
      </c>
      <c r="E285" s="942">
        <v>0</v>
      </c>
      <c r="F285" s="942" t="e">
        <f t="shared" ref="F285:F321" si="28">F284-D285-E285</f>
        <v>#DIV/0!</v>
      </c>
    </row>
    <row r="286" spans="1:6" x14ac:dyDescent="0.25">
      <c r="A286" s="941">
        <f t="shared" si="25"/>
        <v>31</v>
      </c>
      <c r="B286" s="942" t="e">
        <f t="shared" si="24"/>
        <v>#DIV/0!</v>
      </c>
      <c r="C286" s="942" t="e">
        <f t="shared" si="26"/>
        <v>#DIV/0!</v>
      </c>
      <c r="D286" s="942" t="e">
        <f t="shared" si="27"/>
        <v>#DIV/0!</v>
      </c>
      <c r="E286" s="942">
        <v>0</v>
      </c>
      <c r="F286" s="942" t="e">
        <f t="shared" si="28"/>
        <v>#DIV/0!</v>
      </c>
    </row>
    <row r="287" spans="1:6" x14ac:dyDescent="0.25">
      <c r="A287" s="941">
        <f t="shared" si="25"/>
        <v>31</v>
      </c>
      <c r="B287" s="942" t="e">
        <f t="shared" si="24"/>
        <v>#DIV/0!</v>
      </c>
      <c r="C287" s="942" t="e">
        <f t="shared" si="26"/>
        <v>#DIV/0!</v>
      </c>
      <c r="D287" s="942" t="e">
        <f t="shared" si="27"/>
        <v>#DIV/0!</v>
      </c>
      <c r="E287" s="942">
        <v>0</v>
      </c>
      <c r="F287" s="942" t="e">
        <f t="shared" si="28"/>
        <v>#DIV/0!</v>
      </c>
    </row>
    <row r="288" spans="1:6" x14ac:dyDescent="0.25">
      <c r="A288" s="941">
        <f t="shared" si="25"/>
        <v>31</v>
      </c>
      <c r="B288" s="942" t="e">
        <f t="shared" si="24"/>
        <v>#DIV/0!</v>
      </c>
      <c r="C288" s="942" t="e">
        <f t="shared" si="26"/>
        <v>#DIV/0!</v>
      </c>
      <c r="D288" s="942" t="e">
        <f t="shared" si="27"/>
        <v>#DIV/0!</v>
      </c>
      <c r="E288" s="942">
        <v>0</v>
      </c>
      <c r="F288" s="942" t="e">
        <f t="shared" si="28"/>
        <v>#DIV/0!</v>
      </c>
    </row>
    <row r="289" spans="1:6" x14ac:dyDescent="0.25">
      <c r="A289" s="941">
        <f t="shared" si="25"/>
        <v>31</v>
      </c>
      <c r="B289" s="942" t="e">
        <f t="shared" si="24"/>
        <v>#DIV/0!</v>
      </c>
      <c r="C289" s="942" t="e">
        <f t="shared" si="26"/>
        <v>#DIV/0!</v>
      </c>
      <c r="D289" s="942" t="e">
        <f t="shared" si="27"/>
        <v>#DIV/0!</v>
      </c>
      <c r="E289" s="942">
        <v>0</v>
      </c>
      <c r="F289" s="942" t="e">
        <f t="shared" si="28"/>
        <v>#DIV/0!</v>
      </c>
    </row>
    <row r="290" spans="1:6" x14ac:dyDescent="0.25">
      <c r="A290" s="941">
        <f t="shared" si="25"/>
        <v>31</v>
      </c>
      <c r="B290" s="942" t="e">
        <f t="shared" si="24"/>
        <v>#DIV/0!</v>
      </c>
      <c r="C290" s="942" t="e">
        <f t="shared" si="26"/>
        <v>#DIV/0!</v>
      </c>
      <c r="D290" s="942" t="e">
        <f t="shared" si="27"/>
        <v>#DIV/0!</v>
      </c>
      <c r="E290" s="942">
        <v>0</v>
      </c>
      <c r="F290" s="942" t="e">
        <f t="shared" si="28"/>
        <v>#DIV/0!</v>
      </c>
    </row>
    <row r="291" spans="1:6" x14ac:dyDescent="0.25">
      <c r="A291" s="941">
        <f t="shared" si="25"/>
        <v>31</v>
      </c>
      <c r="B291" s="942" t="e">
        <f t="shared" si="24"/>
        <v>#DIV/0!</v>
      </c>
      <c r="C291" s="942" t="e">
        <f t="shared" si="26"/>
        <v>#DIV/0!</v>
      </c>
      <c r="D291" s="942" t="e">
        <f t="shared" si="27"/>
        <v>#DIV/0!</v>
      </c>
      <c r="E291" s="942">
        <v>0</v>
      </c>
      <c r="F291" s="942" t="e">
        <f t="shared" si="28"/>
        <v>#DIV/0!</v>
      </c>
    </row>
    <row r="292" spans="1:6" x14ac:dyDescent="0.25">
      <c r="A292" s="941">
        <f t="shared" si="25"/>
        <v>31</v>
      </c>
      <c r="B292" s="942" t="e">
        <f t="shared" si="24"/>
        <v>#DIV/0!</v>
      </c>
      <c r="C292" s="942" t="e">
        <f t="shared" si="26"/>
        <v>#DIV/0!</v>
      </c>
      <c r="D292" s="942" t="e">
        <f t="shared" si="27"/>
        <v>#DIV/0!</v>
      </c>
      <c r="E292" s="942">
        <v>0</v>
      </c>
      <c r="F292" s="942" t="e">
        <f t="shared" si="28"/>
        <v>#DIV/0!</v>
      </c>
    </row>
    <row r="293" spans="1:6" x14ac:dyDescent="0.25">
      <c r="A293" s="941">
        <f t="shared" si="25"/>
        <v>31</v>
      </c>
      <c r="B293" s="942" t="e">
        <f t="shared" si="24"/>
        <v>#DIV/0!</v>
      </c>
      <c r="C293" s="942" t="e">
        <f t="shared" si="26"/>
        <v>#DIV/0!</v>
      </c>
      <c r="D293" s="942" t="e">
        <f t="shared" si="27"/>
        <v>#DIV/0!</v>
      </c>
      <c r="E293" s="942">
        <v>0</v>
      </c>
      <c r="F293" s="942" t="e">
        <f t="shared" si="28"/>
        <v>#DIV/0!</v>
      </c>
    </row>
    <row r="294" spans="1:6" x14ac:dyDescent="0.25">
      <c r="A294" s="941">
        <f t="shared" si="25"/>
        <v>31</v>
      </c>
      <c r="B294" s="942" t="e">
        <f t="shared" si="24"/>
        <v>#DIV/0!</v>
      </c>
      <c r="C294" s="942" t="e">
        <f t="shared" si="26"/>
        <v>#DIV/0!</v>
      </c>
      <c r="D294" s="942" t="e">
        <f t="shared" si="27"/>
        <v>#DIV/0!</v>
      </c>
      <c r="E294" s="942">
        <v>0</v>
      </c>
      <c r="F294" s="942" t="e">
        <f t="shared" si="28"/>
        <v>#DIV/0!</v>
      </c>
    </row>
    <row r="295" spans="1:6" x14ac:dyDescent="0.25">
      <c r="A295" s="941">
        <f t="shared" si="25"/>
        <v>31</v>
      </c>
      <c r="B295" s="942" t="e">
        <f t="shared" si="24"/>
        <v>#DIV/0!</v>
      </c>
      <c r="C295" s="942" t="e">
        <f t="shared" si="26"/>
        <v>#DIV/0!</v>
      </c>
      <c r="D295" s="942" t="e">
        <f t="shared" si="27"/>
        <v>#DIV/0!</v>
      </c>
      <c r="E295" s="942">
        <v>0</v>
      </c>
      <c r="F295" s="942" t="e">
        <f t="shared" si="28"/>
        <v>#DIV/0!</v>
      </c>
    </row>
    <row r="296" spans="1:6" x14ac:dyDescent="0.25">
      <c r="A296" s="941">
        <f t="shared" si="25"/>
        <v>31</v>
      </c>
      <c r="B296" s="942" t="e">
        <f t="shared" si="24"/>
        <v>#DIV/0!</v>
      </c>
      <c r="C296" s="942" t="e">
        <f t="shared" si="26"/>
        <v>#DIV/0!</v>
      </c>
      <c r="D296" s="942" t="e">
        <f t="shared" si="27"/>
        <v>#DIV/0!</v>
      </c>
      <c r="E296" s="942">
        <v>0</v>
      </c>
      <c r="F296" s="942" t="e">
        <f t="shared" si="28"/>
        <v>#DIV/0!</v>
      </c>
    </row>
    <row r="297" spans="1:6" x14ac:dyDescent="0.25">
      <c r="A297" s="941">
        <f t="shared" si="25"/>
        <v>31</v>
      </c>
      <c r="B297" s="942" t="e">
        <f t="shared" si="24"/>
        <v>#DIV/0!</v>
      </c>
      <c r="C297" s="942" t="e">
        <f t="shared" si="26"/>
        <v>#DIV/0!</v>
      </c>
      <c r="D297" s="942" t="e">
        <f t="shared" si="27"/>
        <v>#DIV/0!</v>
      </c>
      <c r="E297" s="942">
        <v>0</v>
      </c>
      <c r="F297" s="942" t="e">
        <f t="shared" si="28"/>
        <v>#DIV/0!</v>
      </c>
    </row>
    <row r="298" spans="1:6" x14ac:dyDescent="0.25">
      <c r="A298" s="941">
        <f t="shared" si="25"/>
        <v>31</v>
      </c>
      <c r="B298" s="942" t="e">
        <f t="shared" si="24"/>
        <v>#DIV/0!</v>
      </c>
      <c r="C298" s="942" t="e">
        <f t="shared" si="26"/>
        <v>#DIV/0!</v>
      </c>
      <c r="D298" s="942" t="e">
        <f t="shared" si="27"/>
        <v>#DIV/0!</v>
      </c>
      <c r="E298" s="942">
        <v>0</v>
      </c>
      <c r="F298" s="942" t="e">
        <f t="shared" si="28"/>
        <v>#DIV/0!</v>
      </c>
    </row>
    <row r="299" spans="1:6" x14ac:dyDescent="0.25">
      <c r="A299" s="941">
        <f t="shared" si="25"/>
        <v>31</v>
      </c>
      <c r="B299" s="942" t="e">
        <f t="shared" si="24"/>
        <v>#DIV/0!</v>
      </c>
      <c r="C299" s="942" t="e">
        <f t="shared" si="26"/>
        <v>#DIV/0!</v>
      </c>
      <c r="D299" s="942" t="e">
        <f t="shared" si="27"/>
        <v>#DIV/0!</v>
      </c>
      <c r="E299" s="942">
        <v>0</v>
      </c>
      <c r="F299" s="942" t="e">
        <f t="shared" si="28"/>
        <v>#DIV/0!</v>
      </c>
    </row>
    <row r="300" spans="1:6" x14ac:dyDescent="0.25">
      <c r="A300" s="941">
        <f t="shared" si="25"/>
        <v>31</v>
      </c>
      <c r="B300" s="942" t="e">
        <f t="shared" si="24"/>
        <v>#DIV/0!</v>
      </c>
      <c r="C300" s="942" t="e">
        <f t="shared" si="26"/>
        <v>#DIV/0!</v>
      </c>
      <c r="D300" s="942" t="e">
        <f t="shared" si="27"/>
        <v>#DIV/0!</v>
      </c>
      <c r="E300" s="942">
        <v>0</v>
      </c>
      <c r="F300" s="942" t="e">
        <f t="shared" si="28"/>
        <v>#DIV/0!</v>
      </c>
    </row>
    <row r="301" spans="1:6" x14ac:dyDescent="0.25">
      <c r="A301" s="941">
        <f t="shared" si="25"/>
        <v>31</v>
      </c>
      <c r="B301" s="942" t="e">
        <f t="shared" si="24"/>
        <v>#DIV/0!</v>
      </c>
      <c r="C301" s="942" t="e">
        <f t="shared" si="26"/>
        <v>#DIV/0!</v>
      </c>
      <c r="D301" s="942" t="e">
        <f t="shared" si="27"/>
        <v>#DIV/0!</v>
      </c>
      <c r="E301" s="942">
        <v>0</v>
      </c>
      <c r="F301" s="942" t="e">
        <f t="shared" si="28"/>
        <v>#DIV/0!</v>
      </c>
    </row>
    <row r="302" spans="1:6" x14ac:dyDescent="0.25">
      <c r="A302" s="941">
        <f t="shared" si="25"/>
        <v>31</v>
      </c>
      <c r="B302" s="942" t="e">
        <f t="shared" si="24"/>
        <v>#DIV/0!</v>
      </c>
      <c r="C302" s="942" t="e">
        <f t="shared" si="26"/>
        <v>#DIV/0!</v>
      </c>
      <c r="D302" s="942" t="e">
        <f t="shared" si="27"/>
        <v>#DIV/0!</v>
      </c>
      <c r="E302" s="942">
        <v>0</v>
      </c>
      <c r="F302" s="942" t="e">
        <f t="shared" si="28"/>
        <v>#DIV/0!</v>
      </c>
    </row>
    <row r="303" spans="1:6" x14ac:dyDescent="0.25">
      <c r="A303" s="941">
        <f t="shared" si="25"/>
        <v>31</v>
      </c>
      <c r="B303" s="942" t="e">
        <f t="shared" si="24"/>
        <v>#DIV/0!</v>
      </c>
      <c r="C303" s="942" t="e">
        <f t="shared" si="26"/>
        <v>#DIV/0!</v>
      </c>
      <c r="D303" s="942" t="e">
        <f t="shared" si="27"/>
        <v>#DIV/0!</v>
      </c>
      <c r="E303" s="942">
        <v>0</v>
      </c>
      <c r="F303" s="942" t="e">
        <f t="shared" si="28"/>
        <v>#DIV/0!</v>
      </c>
    </row>
    <row r="304" spans="1:6" x14ac:dyDescent="0.25">
      <c r="A304" s="941">
        <f t="shared" si="25"/>
        <v>31</v>
      </c>
      <c r="B304" s="942" t="e">
        <f t="shared" si="24"/>
        <v>#DIV/0!</v>
      </c>
      <c r="C304" s="942" t="e">
        <f t="shared" si="26"/>
        <v>#DIV/0!</v>
      </c>
      <c r="D304" s="942" t="e">
        <f t="shared" si="27"/>
        <v>#DIV/0!</v>
      </c>
      <c r="E304" s="942">
        <v>0</v>
      </c>
      <c r="F304" s="942" t="e">
        <f t="shared" si="28"/>
        <v>#DIV/0!</v>
      </c>
    </row>
    <row r="305" spans="1:6" x14ac:dyDescent="0.25">
      <c r="A305" s="941">
        <f t="shared" si="25"/>
        <v>31</v>
      </c>
      <c r="B305" s="942" t="e">
        <f t="shared" si="24"/>
        <v>#DIV/0!</v>
      </c>
      <c r="C305" s="942" t="e">
        <f t="shared" si="26"/>
        <v>#DIV/0!</v>
      </c>
      <c r="D305" s="942" t="e">
        <f t="shared" si="27"/>
        <v>#DIV/0!</v>
      </c>
      <c r="E305" s="942">
        <v>0</v>
      </c>
      <c r="F305" s="942" t="e">
        <f t="shared" si="28"/>
        <v>#DIV/0!</v>
      </c>
    </row>
    <row r="306" spans="1:6" x14ac:dyDescent="0.25">
      <c r="A306" s="941">
        <f t="shared" si="25"/>
        <v>31</v>
      </c>
      <c r="B306" s="942" t="e">
        <f t="shared" si="24"/>
        <v>#DIV/0!</v>
      </c>
      <c r="C306" s="942" t="e">
        <f t="shared" si="26"/>
        <v>#DIV/0!</v>
      </c>
      <c r="D306" s="942" t="e">
        <f t="shared" si="27"/>
        <v>#DIV/0!</v>
      </c>
      <c r="E306" s="942">
        <v>0</v>
      </c>
      <c r="F306" s="942" t="e">
        <f t="shared" si="28"/>
        <v>#DIV/0!</v>
      </c>
    </row>
    <row r="307" spans="1:6" x14ac:dyDescent="0.25">
      <c r="A307" s="941">
        <f t="shared" si="25"/>
        <v>31</v>
      </c>
      <c r="B307" s="942" t="e">
        <f t="shared" si="24"/>
        <v>#DIV/0!</v>
      </c>
      <c r="C307" s="942" t="e">
        <f t="shared" si="26"/>
        <v>#DIV/0!</v>
      </c>
      <c r="D307" s="942" t="e">
        <f t="shared" si="27"/>
        <v>#DIV/0!</v>
      </c>
      <c r="E307" s="942">
        <v>0</v>
      </c>
      <c r="F307" s="942" t="e">
        <f t="shared" si="28"/>
        <v>#DIV/0!</v>
      </c>
    </row>
    <row r="308" spans="1:6" x14ac:dyDescent="0.25">
      <c r="A308" s="941">
        <f t="shared" si="25"/>
        <v>31</v>
      </c>
      <c r="B308" s="942" t="e">
        <f t="shared" si="24"/>
        <v>#DIV/0!</v>
      </c>
      <c r="C308" s="942" t="e">
        <f t="shared" si="26"/>
        <v>#DIV/0!</v>
      </c>
      <c r="D308" s="942" t="e">
        <f t="shared" si="27"/>
        <v>#DIV/0!</v>
      </c>
      <c r="E308" s="942">
        <v>0</v>
      </c>
      <c r="F308" s="942" t="e">
        <f t="shared" si="28"/>
        <v>#DIV/0!</v>
      </c>
    </row>
    <row r="309" spans="1:6" x14ac:dyDescent="0.25">
      <c r="A309" s="941">
        <f t="shared" si="25"/>
        <v>31</v>
      </c>
      <c r="B309" s="942" t="e">
        <f t="shared" si="24"/>
        <v>#DIV/0!</v>
      </c>
      <c r="C309" s="942" t="e">
        <f t="shared" si="26"/>
        <v>#DIV/0!</v>
      </c>
      <c r="D309" s="942" t="e">
        <f t="shared" si="27"/>
        <v>#DIV/0!</v>
      </c>
      <c r="E309" s="942">
        <v>0</v>
      </c>
      <c r="F309" s="942" t="e">
        <f t="shared" si="28"/>
        <v>#DIV/0!</v>
      </c>
    </row>
    <row r="310" spans="1:6" x14ac:dyDescent="0.25">
      <c r="A310" s="941">
        <f t="shared" si="25"/>
        <v>31</v>
      </c>
      <c r="B310" s="942" t="e">
        <f t="shared" si="24"/>
        <v>#DIV/0!</v>
      </c>
      <c r="C310" s="942" t="e">
        <f t="shared" si="26"/>
        <v>#DIV/0!</v>
      </c>
      <c r="D310" s="942" t="e">
        <f t="shared" si="27"/>
        <v>#DIV/0!</v>
      </c>
      <c r="E310" s="942">
        <v>0</v>
      </c>
      <c r="F310" s="942" t="e">
        <f t="shared" si="28"/>
        <v>#DIV/0!</v>
      </c>
    </row>
    <row r="311" spans="1:6" x14ac:dyDescent="0.25">
      <c r="A311" s="941">
        <f t="shared" si="25"/>
        <v>31</v>
      </c>
      <c r="B311" s="942" t="e">
        <f t="shared" si="24"/>
        <v>#DIV/0!</v>
      </c>
      <c r="C311" s="942" t="e">
        <f t="shared" si="26"/>
        <v>#DIV/0!</v>
      </c>
      <c r="D311" s="942" t="e">
        <f t="shared" si="27"/>
        <v>#DIV/0!</v>
      </c>
      <c r="E311" s="942">
        <v>0</v>
      </c>
      <c r="F311" s="942" t="e">
        <f t="shared" si="28"/>
        <v>#DIV/0!</v>
      </c>
    </row>
    <row r="312" spans="1:6" x14ac:dyDescent="0.25">
      <c r="A312" s="941">
        <f t="shared" si="25"/>
        <v>31</v>
      </c>
      <c r="B312" s="942" t="e">
        <f t="shared" ref="B312:B343" si="29">$B$23</f>
        <v>#DIV/0!</v>
      </c>
      <c r="C312" s="942" t="e">
        <f t="shared" si="26"/>
        <v>#DIV/0!</v>
      </c>
      <c r="D312" s="942" t="e">
        <f t="shared" si="27"/>
        <v>#DIV/0!</v>
      </c>
      <c r="E312" s="942">
        <v>0</v>
      </c>
      <c r="F312" s="942" t="e">
        <f t="shared" si="28"/>
        <v>#DIV/0!</v>
      </c>
    </row>
    <row r="313" spans="1:6" x14ac:dyDescent="0.25">
      <c r="A313" s="941">
        <f t="shared" si="25"/>
        <v>31</v>
      </c>
      <c r="B313" s="942" t="e">
        <f t="shared" si="29"/>
        <v>#DIV/0!</v>
      </c>
      <c r="C313" s="942" t="e">
        <f t="shared" si="26"/>
        <v>#DIV/0!</v>
      </c>
      <c r="D313" s="942" t="e">
        <f t="shared" si="27"/>
        <v>#DIV/0!</v>
      </c>
      <c r="E313" s="942">
        <v>0</v>
      </c>
      <c r="F313" s="942" t="e">
        <f t="shared" si="28"/>
        <v>#DIV/0!</v>
      </c>
    </row>
    <row r="314" spans="1:6" x14ac:dyDescent="0.25">
      <c r="A314" s="941">
        <f t="shared" si="25"/>
        <v>31</v>
      </c>
      <c r="B314" s="942" t="e">
        <f t="shared" si="29"/>
        <v>#DIV/0!</v>
      </c>
      <c r="C314" s="942" t="e">
        <f t="shared" si="26"/>
        <v>#DIV/0!</v>
      </c>
      <c r="D314" s="942" t="e">
        <f t="shared" si="27"/>
        <v>#DIV/0!</v>
      </c>
      <c r="E314" s="942">
        <v>0</v>
      </c>
      <c r="F314" s="942" t="e">
        <f t="shared" si="28"/>
        <v>#DIV/0!</v>
      </c>
    </row>
    <row r="315" spans="1:6" x14ac:dyDescent="0.25">
      <c r="A315" s="941">
        <f t="shared" si="25"/>
        <v>31</v>
      </c>
      <c r="B315" s="942" t="e">
        <f t="shared" si="29"/>
        <v>#DIV/0!</v>
      </c>
      <c r="C315" s="942" t="e">
        <f t="shared" si="26"/>
        <v>#DIV/0!</v>
      </c>
      <c r="D315" s="942" t="e">
        <f t="shared" si="27"/>
        <v>#DIV/0!</v>
      </c>
      <c r="E315" s="942">
        <v>0</v>
      </c>
      <c r="F315" s="942" t="e">
        <f t="shared" si="28"/>
        <v>#DIV/0!</v>
      </c>
    </row>
    <row r="316" spans="1:6" x14ac:dyDescent="0.25">
      <c r="A316" s="941">
        <f t="shared" si="25"/>
        <v>31</v>
      </c>
      <c r="B316" s="942" t="e">
        <f t="shared" si="29"/>
        <v>#DIV/0!</v>
      </c>
      <c r="C316" s="942" t="e">
        <f t="shared" si="26"/>
        <v>#DIV/0!</v>
      </c>
      <c r="D316" s="942" t="e">
        <f t="shared" si="27"/>
        <v>#DIV/0!</v>
      </c>
      <c r="E316" s="942">
        <v>0</v>
      </c>
      <c r="F316" s="942" t="e">
        <f t="shared" si="28"/>
        <v>#DIV/0!</v>
      </c>
    </row>
    <row r="317" spans="1:6" x14ac:dyDescent="0.25">
      <c r="A317" s="941">
        <f t="shared" si="25"/>
        <v>31</v>
      </c>
      <c r="B317" s="942" t="e">
        <f t="shared" si="29"/>
        <v>#DIV/0!</v>
      </c>
      <c r="C317" s="942" t="e">
        <f t="shared" si="26"/>
        <v>#DIV/0!</v>
      </c>
      <c r="D317" s="942" t="e">
        <f t="shared" si="27"/>
        <v>#DIV/0!</v>
      </c>
      <c r="E317" s="942">
        <v>0</v>
      </c>
      <c r="F317" s="942" t="e">
        <f t="shared" si="28"/>
        <v>#DIV/0!</v>
      </c>
    </row>
    <row r="318" spans="1:6" x14ac:dyDescent="0.25">
      <c r="A318" s="941">
        <f t="shared" si="25"/>
        <v>31</v>
      </c>
      <c r="B318" s="942" t="e">
        <f t="shared" si="29"/>
        <v>#DIV/0!</v>
      </c>
      <c r="C318" s="942" t="e">
        <f t="shared" si="26"/>
        <v>#DIV/0!</v>
      </c>
      <c r="D318" s="942" t="e">
        <f t="shared" si="27"/>
        <v>#DIV/0!</v>
      </c>
      <c r="E318" s="942">
        <v>0</v>
      </c>
      <c r="F318" s="942" t="e">
        <f t="shared" si="28"/>
        <v>#DIV/0!</v>
      </c>
    </row>
    <row r="319" spans="1:6" x14ac:dyDescent="0.25">
      <c r="A319" s="941">
        <f t="shared" si="25"/>
        <v>31</v>
      </c>
      <c r="B319" s="942" t="e">
        <f t="shared" si="29"/>
        <v>#DIV/0!</v>
      </c>
      <c r="C319" s="942" t="e">
        <f t="shared" si="26"/>
        <v>#DIV/0!</v>
      </c>
      <c r="D319" s="942" t="e">
        <f t="shared" si="27"/>
        <v>#DIV/0!</v>
      </c>
      <c r="E319" s="942">
        <v>0</v>
      </c>
      <c r="F319" s="942" t="e">
        <f t="shared" si="28"/>
        <v>#DIV/0!</v>
      </c>
    </row>
    <row r="320" spans="1:6" x14ac:dyDescent="0.25">
      <c r="A320" s="941">
        <f t="shared" si="25"/>
        <v>31</v>
      </c>
      <c r="B320" s="942" t="e">
        <f t="shared" si="29"/>
        <v>#DIV/0!</v>
      </c>
      <c r="C320" s="942" t="e">
        <f t="shared" si="26"/>
        <v>#DIV/0!</v>
      </c>
      <c r="D320" s="942" t="e">
        <f t="shared" si="27"/>
        <v>#DIV/0!</v>
      </c>
      <c r="E320" s="942">
        <v>0</v>
      </c>
      <c r="F320" s="942" t="e">
        <f t="shared" si="28"/>
        <v>#DIV/0!</v>
      </c>
    </row>
    <row r="321" spans="1:6" x14ac:dyDescent="0.25">
      <c r="A321" s="941">
        <f t="shared" si="25"/>
        <v>31</v>
      </c>
      <c r="B321" s="942" t="e">
        <f t="shared" si="29"/>
        <v>#DIV/0!</v>
      </c>
      <c r="C321" s="942" t="e">
        <f t="shared" si="26"/>
        <v>#DIV/0!</v>
      </c>
      <c r="D321" s="942" t="e">
        <f t="shared" si="27"/>
        <v>#DIV/0!</v>
      </c>
      <c r="E321" s="942">
        <v>0</v>
      </c>
      <c r="F321" s="942" t="e">
        <f t="shared" si="28"/>
        <v>#DIV/0!</v>
      </c>
    </row>
    <row r="322" spans="1:6" x14ac:dyDescent="0.25">
      <c r="A322" s="941">
        <f t="shared" si="25"/>
        <v>31</v>
      </c>
      <c r="B322" s="942" t="e">
        <f t="shared" si="29"/>
        <v>#DIV/0!</v>
      </c>
      <c r="C322" s="942" t="e">
        <f t="shared" ref="C322:C382" si="30">ROUND($F$9*F321,2)</f>
        <v>#DIV/0!</v>
      </c>
      <c r="D322" s="942" t="e">
        <f t="shared" ref="D322:D382" si="31">B322-C322</f>
        <v>#DIV/0!</v>
      </c>
      <c r="E322" s="942">
        <v>0</v>
      </c>
      <c r="F322" s="942" t="e">
        <f t="shared" ref="F322:F382" si="32">F321-D322-E322</f>
        <v>#DIV/0!</v>
      </c>
    </row>
    <row r="323" spans="1:6" x14ac:dyDescent="0.25">
      <c r="A323" s="941">
        <f t="shared" si="25"/>
        <v>31</v>
      </c>
      <c r="B323" s="942" t="e">
        <f t="shared" si="29"/>
        <v>#DIV/0!</v>
      </c>
      <c r="C323" s="942" t="e">
        <f t="shared" si="30"/>
        <v>#DIV/0!</v>
      </c>
      <c r="D323" s="942" t="e">
        <f t="shared" si="31"/>
        <v>#DIV/0!</v>
      </c>
      <c r="E323" s="942">
        <v>0</v>
      </c>
      <c r="F323" s="942" t="e">
        <f t="shared" si="32"/>
        <v>#DIV/0!</v>
      </c>
    </row>
    <row r="324" spans="1:6" x14ac:dyDescent="0.25">
      <c r="A324" s="941">
        <f t="shared" si="25"/>
        <v>31</v>
      </c>
      <c r="B324" s="942" t="e">
        <f t="shared" si="29"/>
        <v>#DIV/0!</v>
      </c>
      <c r="C324" s="942" t="e">
        <f t="shared" si="30"/>
        <v>#DIV/0!</v>
      </c>
      <c r="D324" s="942" t="e">
        <f t="shared" si="31"/>
        <v>#DIV/0!</v>
      </c>
      <c r="E324" s="942">
        <v>0</v>
      </c>
      <c r="F324" s="942" t="e">
        <f t="shared" si="32"/>
        <v>#DIV/0!</v>
      </c>
    </row>
    <row r="325" spans="1:6" x14ac:dyDescent="0.25">
      <c r="A325" s="941">
        <f t="shared" si="25"/>
        <v>31</v>
      </c>
      <c r="B325" s="942" t="e">
        <f t="shared" si="29"/>
        <v>#DIV/0!</v>
      </c>
      <c r="C325" s="942" t="e">
        <f t="shared" si="30"/>
        <v>#DIV/0!</v>
      </c>
      <c r="D325" s="942" t="e">
        <f t="shared" si="31"/>
        <v>#DIV/0!</v>
      </c>
      <c r="E325" s="942">
        <v>0</v>
      </c>
      <c r="F325" s="942" t="e">
        <f t="shared" si="32"/>
        <v>#DIV/0!</v>
      </c>
    </row>
    <row r="326" spans="1:6" x14ac:dyDescent="0.25">
      <c r="A326" s="941">
        <f t="shared" si="25"/>
        <v>31</v>
      </c>
      <c r="B326" s="942" t="e">
        <f t="shared" si="29"/>
        <v>#DIV/0!</v>
      </c>
      <c r="C326" s="942" t="e">
        <f t="shared" si="30"/>
        <v>#DIV/0!</v>
      </c>
      <c r="D326" s="942" t="e">
        <f t="shared" si="31"/>
        <v>#DIV/0!</v>
      </c>
      <c r="E326" s="942">
        <v>0</v>
      </c>
      <c r="F326" s="942" t="e">
        <f t="shared" si="32"/>
        <v>#DIV/0!</v>
      </c>
    </row>
    <row r="327" spans="1:6" x14ac:dyDescent="0.25">
      <c r="A327" s="941">
        <f t="shared" si="25"/>
        <v>31</v>
      </c>
      <c r="B327" s="942" t="e">
        <f t="shared" si="29"/>
        <v>#DIV/0!</v>
      </c>
      <c r="C327" s="942" t="e">
        <f t="shared" si="30"/>
        <v>#DIV/0!</v>
      </c>
      <c r="D327" s="942" t="e">
        <f t="shared" si="31"/>
        <v>#DIV/0!</v>
      </c>
      <c r="E327" s="942">
        <v>0</v>
      </c>
      <c r="F327" s="942" t="e">
        <f t="shared" si="32"/>
        <v>#DIV/0!</v>
      </c>
    </row>
    <row r="328" spans="1:6" x14ac:dyDescent="0.25">
      <c r="A328" s="941">
        <f t="shared" si="25"/>
        <v>31</v>
      </c>
      <c r="B328" s="942" t="e">
        <f t="shared" si="29"/>
        <v>#DIV/0!</v>
      </c>
      <c r="C328" s="942" t="e">
        <f t="shared" si="30"/>
        <v>#DIV/0!</v>
      </c>
      <c r="D328" s="942" t="e">
        <f t="shared" si="31"/>
        <v>#DIV/0!</v>
      </c>
      <c r="E328" s="942">
        <v>0</v>
      </c>
      <c r="F328" s="942" t="e">
        <f t="shared" si="32"/>
        <v>#DIV/0!</v>
      </c>
    </row>
    <row r="329" spans="1:6" x14ac:dyDescent="0.25">
      <c r="A329" s="941">
        <f t="shared" si="25"/>
        <v>31</v>
      </c>
      <c r="B329" s="942" t="e">
        <f t="shared" si="29"/>
        <v>#DIV/0!</v>
      </c>
      <c r="C329" s="942" t="e">
        <f t="shared" si="30"/>
        <v>#DIV/0!</v>
      </c>
      <c r="D329" s="942" t="e">
        <f t="shared" si="31"/>
        <v>#DIV/0!</v>
      </c>
      <c r="E329" s="942">
        <v>0</v>
      </c>
      <c r="F329" s="942" t="e">
        <f t="shared" si="32"/>
        <v>#DIV/0!</v>
      </c>
    </row>
    <row r="330" spans="1:6" x14ac:dyDescent="0.25">
      <c r="A330" s="941">
        <f t="shared" si="25"/>
        <v>31</v>
      </c>
      <c r="B330" s="942" t="e">
        <f t="shared" si="29"/>
        <v>#DIV/0!</v>
      </c>
      <c r="C330" s="942" t="e">
        <f t="shared" si="30"/>
        <v>#DIV/0!</v>
      </c>
      <c r="D330" s="942" t="e">
        <f t="shared" si="31"/>
        <v>#DIV/0!</v>
      </c>
      <c r="E330" s="942">
        <v>0</v>
      </c>
      <c r="F330" s="942" t="e">
        <f t="shared" si="32"/>
        <v>#DIV/0!</v>
      </c>
    </row>
    <row r="331" spans="1:6" x14ac:dyDescent="0.25">
      <c r="A331" s="941">
        <f t="shared" si="25"/>
        <v>31</v>
      </c>
      <c r="B331" s="942" t="e">
        <f t="shared" si="29"/>
        <v>#DIV/0!</v>
      </c>
      <c r="C331" s="942" t="e">
        <f t="shared" si="30"/>
        <v>#DIV/0!</v>
      </c>
      <c r="D331" s="942" t="e">
        <f t="shared" si="31"/>
        <v>#DIV/0!</v>
      </c>
      <c r="E331" s="942">
        <v>0</v>
      </c>
      <c r="F331" s="942" t="e">
        <f t="shared" si="32"/>
        <v>#DIV/0!</v>
      </c>
    </row>
    <row r="332" spans="1:6" x14ac:dyDescent="0.25">
      <c r="A332" s="941">
        <f t="shared" si="25"/>
        <v>31</v>
      </c>
      <c r="B332" s="942" t="e">
        <f t="shared" si="29"/>
        <v>#DIV/0!</v>
      </c>
      <c r="C332" s="942" t="e">
        <f t="shared" si="30"/>
        <v>#DIV/0!</v>
      </c>
      <c r="D332" s="942" t="e">
        <f t="shared" si="31"/>
        <v>#DIV/0!</v>
      </c>
      <c r="E332" s="942">
        <v>0</v>
      </c>
      <c r="F332" s="942" t="e">
        <f t="shared" si="32"/>
        <v>#DIV/0!</v>
      </c>
    </row>
    <row r="333" spans="1:6" x14ac:dyDescent="0.25">
      <c r="A333" s="941">
        <f t="shared" si="25"/>
        <v>31</v>
      </c>
      <c r="B333" s="942" t="e">
        <f t="shared" si="29"/>
        <v>#DIV/0!</v>
      </c>
      <c r="C333" s="942" t="e">
        <f t="shared" si="30"/>
        <v>#DIV/0!</v>
      </c>
      <c r="D333" s="942" t="e">
        <f t="shared" si="31"/>
        <v>#DIV/0!</v>
      </c>
      <c r="E333" s="942">
        <v>0</v>
      </c>
      <c r="F333" s="942" t="e">
        <f t="shared" si="32"/>
        <v>#DIV/0!</v>
      </c>
    </row>
    <row r="334" spans="1:6" x14ac:dyDescent="0.25">
      <c r="A334" s="941">
        <f t="shared" si="25"/>
        <v>31</v>
      </c>
      <c r="B334" s="942" t="e">
        <f t="shared" si="29"/>
        <v>#DIV/0!</v>
      </c>
      <c r="C334" s="942" t="e">
        <f t="shared" si="30"/>
        <v>#DIV/0!</v>
      </c>
      <c r="D334" s="942" t="e">
        <f t="shared" si="31"/>
        <v>#DIV/0!</v>
      </c>
      <c r="E334" s="942">
        <v>0</v>
      </c>
      <c r="F334" s="942" t="e">
        <f t="shared" si="32"/>
        <v>#DIV/0!</v>
      </c>
    </row>
    <row r="335" spans="1:6" x14ac:dyDescent="0.25">
      <c r="A335" s="941">
        <f t="shared" si="25"/>
        <v>31</v>
      </c>
      <c r="B335" s="942" t="e">
        <f t="shared" si="29"/>
        <v>#DIV/0!</v>
      </c>
      <c r="C335" s="942" t="e">
        <f t="shared" si="30"/>
        <v>#DIV/0!</v>
      </c>
      <c r="D335" s="942" t="e">
        <f t="shared" si="31"/>
        <v>#DIV/0!</v>
      </c>
      <c r="E335" s="942">
        <v>0</v>
      </c>
      <c r="F335" s="942" t="e">
        <f t="shared" si="32"/>
        <v>#DIV/0!</v>
      </c>
    </row>
    <row r="336" spans="1:6" x14ac:dyDescent="0.25">
      <c r="A336" s="941">
        <f t="shared" si="25"/>
        <v>31</v>
      </c>
      <c r="B336" s="942" t="e">
        <f t="shared" si="29"/>
        <v>#DIV/0!</v>
      </c>
      <c r="C336" s="942" t="e">
        <f t="shared" si="30"/>
        <v>#DIV/0!</v>
      </c>
      <c r="D336" s="942" t="e">
        <f t="shared" si="31"/>
        <v>#DIV/0!</v>
      </c>
      <c r="E336" s="942">
        <v>0</v>
      </c>
      <c r="F336" s="942" t="e">
        <f t="shared" si="32"/>
        <v>#DIV/0!</v>
      </c>
    </row>
    <row r="337" spans="1:6" x14ac:dyDescent="0.25">
      <c r="A337" s="941">
        <f t="shared" si="25"/>
        <v>31</v>
      </c>
      <c r="B337" s="942" t="e">
        <f t="shared" si="29"/>
        <v>#DIV/0!</v>
      </c>
      <c r="C337" s="942" t="e">
        <f t="shared" si="30"/>
        <v>#DIV/0!</v>
      </c>
      <c r="D337" s="942" t="e">
        <f t="shared" si="31"/>
        <v>#DIV/0!</v>
      </c>
      <c r="E337" s="942">
        <v>0</v>
      </c>
      <c r="F337" s="942" t="e">
        <f t="shared" si="32"/>
        <v>#DIV/0!</v>
      </c>
    </row>
    <row r="338" spans="1:6" x14ac:dyDescent="0.25">
      <c r="A338" s="941">
        <f t="shared" si="25"/>
        <v>31</v>
      </c>
      <c r="B338" s="942" t="e">
        <f t="shared" si="29"/>
        <v>#DIV/0!</v>
      </c>
      <c r="C338" s="942" t="e">
        <f t="shared" si="30"/>
        <v>#DIV/0!</v>
      </c>
      <c r="D338" s="942" t="e">
        <f t="shared" si="31"/>
        <v>#DIV/0!</v>
      </c>
      <c r="E338" s="942">
        <v>0</v>
      </c>
      <c r="F338" s="942" t="e">
        <f t="shared" si="32"/>
        <v>#DIV/0!</v>
      </c>
    </row>
    <row r="339" spans="1:6" x14ac:dyDescent="0.25">
      <c r="A339" s="941">
        <f t="shared" si="25"/>
        <v>31</v>
      </c>
      <c r="B339" s="942" t="e">
        <f t="shared" si="29"/>
        <v>#DIV/0!</v>
      </c>
      <c r="C339" s="942" t="e">
        <f t="shared" si="30"/>
        <v>#DIV/0!</v>
      </c>
      <c r="D339" s="942" t="e">
        <f t="shared" si="31"/>
        <v>#DIV/0!</v>
      </c>
      <c r="E339" s="942">
        <v>0</v>
      </c>
      <c r="F339" s="942" t="e">
        <f t="shared" si="32"/>
        <v>#DIV/0!</v>
      </c>
    </row>
    <row r="340" spans="1:6" x14ac:dyDescent="0.25">
      <c r="A340" s="941">
        <f t="shared" si="25"/>
        <v>31</v>
      </c>
      <c r="B340" s="942" t="e">
        <f t="shared" si="29"/>
        <v>#DIV/0!</v>
      </c>
      <c r="C340" s="942" t="e">
        <f t="shared" si="30"/>
        <v>#DIV/0!</v>
      </c>
      <c r="D340" s="942" t="e">
        <f t="shared" si="31"/>
        <v>#DIV/0!</v>
      </c>
      <c r="E340" s="942">
        <v>0</v>
      </c>
      <c r="F340" s="942" t="e">
        <f t="shared" si="32"/>
        <v>#DIV/0!</v>
      </c>
    </row>
    <row r="341" spans="1:6" x14ac:dyDescent="0.25">
      <c r="A341" s="941">
        <f t="shared" si="25"/>
        <v>31</v>
      </c>
      <c r="B341" s="942" t="e">
        <f t="shared" si="29"/>
        <v>#DIV/0!</v>
      </c>
      <c r="C341" s="942" t="e">
        <f t="shared" si="30"/>
        <v>#DIV/0!</v>
      </c>
      <c r="D341" s="942" t="e">
        <f t="shared" si="31"/>
        <v>#DIV/0!</v>
      </c>
      <c r="E341" s="942">
        <v>0</v>
      </c>
      <c r="F341" s="942" t="e">
        <f t="shared" si="32"/>
        <v>#DIV/0!</v>
      </c>
    </row>
    <row r="342" spans="1:6" x14ac:dyDescent="0.25">
      <c r="A342" s="941">
        <f t="shared" si="25"/>
        <v>31</v>
      </c>
      <c r="B342" s="942" t="e">
        <f t="shared" si="29"/>
        <v>#DIV/0!</v>
      </c>
      <c r="C342" s="942" t="e">
        <f t="shared" si="30"/>
        <v>#DIV/0!</v>
      </c>
      <c r="D342" s="942" t="e">
        <f t="shared" si="31"/>
        <v>#DIV/0!</v>
      </c>
      <c r="E342" s="942">
        <v>0</v>
      </c>
      <c r="F342" s="942" t="e">
        <f t="shared" si="32"/>
        <v>#DIV/0!</v>
      </c>
    </row>
    <row r="343" spans="1:6" x14ac:dyDescent="0.25">
      <c r="A343" s="941">
        <f t="shared" si="25"/>
        <v>31</v>
      </c>
      <c r="B343" s="942" t="e">
        <f t="shared" si="29"/>
        <v>#DIV/0!</v>
      </c>
      <c r="C343" s="942" t="e">
        <f t="shared" si="30"/>
        <v>#DIV/0!</v>
      </c>
      <c r="D343" s="942" t="e">
        <f t="shared" si="31"/>
        <v>#DIV/0!</v>
      </c>
      <c r="E343" s="942">
        <v>0</v>
      </c>
      <c r="F343" s="942" t="e">
        <f t="shared" si="32"/>
        <v>#DIV/0!</v>
      </c>
    </row>
    <row r="344" spans="1:6" x14ac:dyDescent="0.25">
      <c r="A344" s="941">
        <f t="shared" si="25"/>
        <v>31</v>
      </c>
      <c r="B344" s="942" t="e">
        <f t="shared" ref="B344:B375" si="33">$B$23</f>
        <v>#DIV/0!</v>
      </c>
      <c r="C344" s="942" t="e">
        <f t="shared" si="30"/>
        <v>#DIV/0!</v>
      </c>
      <c r="D344" s="942" t="e">
        <f t="shared" si="31"/>
        <v>#DIV/0!</v>
      </c>
      <c r="E344" s="942">
        <v>0</v>
      </c>
      <c r="F344" s="942" t="e">
        <f t="shared" si="32"/>
        <v>#DIV/0!</v>
      </c>
    </row>
    <row r="345" spans="1:6" x14ac:dyDescent="0.25">
      <c r="A345" s="941">
        <f t="shared" si="25"/>
        <v>31</v>
      </c>
      <c r="B345" s="942" t="e">
        <f t="shared" si="33"/>
        <v>#DIV/0!</v>
      </c>
      <c r="C345" s="942" t="e">
        <f t="shared" si="30"/>
        <v>#DIV/0!</v>
      </c>
      <c r="D345" s="942" t="e">
        <f t="shared" si="31"/>
        <v>#DIV/0!</v>
      </c>
      <c r="E345" s="942">
        <v>0</v>
      </c>
      <c r="F345" s="942" t="e">
        <f t="shared" si="32"/>
        <v>#DIV/0!</v>
      </c>
    </row>
    <row r="346" spans="1:6" x14ac:dyDescent="0.25">
      <c r="A346" s="941">
        <f t="shared" si="25"/>
        <v>31</v>
      </c>
      <c r="B346" s="942" t="e">
        <f t="shared" si="33"/>
        <v>#DIV/0!</v>
      </c>
      <c r="C346" s="942" t="e">
        <f t="shared" si="30"/>
        <v>#DIV/0!</v>
      </c>
      <c r="D346" s="942" t="e">
        <f t="shared" si="31"/>
        <v>#DIV/0!</v>
      </c>
      <c r="E346" s="942">
        <v>0</v>
      </c>
      <c r="F346" s="942" t="e">
        <f t="shared" si="32"/>
        <v>#DIV/0!</v>
      </c>
    </row>
    <row r="347" spans="1:6" x14ac:dyDescent="0.25">
      <c r="A347" s="941">
        <f t="shared" si="25"/>
        <v>31</v>
      </c>
      <c r="B347" s="942" t="e">
        <f t="shared" si="33"/>
        <v>#DIV/0!</v>
      </c>
      <c r="C347" s="942" t="e">
        <f t="shared" si="30"/>
        <v>#DIV/0!</v>
      </c>
      <c r="D347" s="942" t="e">
        <f t="shared" si="31"/>
        <v>#DIV/0!</v>
      </c>
      <c r="E347" s="942">
        <v>0</v>
      </c>
      <c r="F347" s="942" t="e">
        <f t="shared" si="32"/>
        <v>#DIV/0!</v>
      </c>
    </row>
    <row r="348" spans="1:6" x14ac:dyDescent="0.25">
      <c r="A348" s="941">
        <f t="shared" si="25"/>
        <v>31</v>
      </c>
      <c r="B348" s="942" t="e">
        <f t="shared" si="33"/>
        <v>#DIV/0!</v>
      </c>
      <c r="C348" s="942" t="e">
        <f t="shared" si="30"/>
        <v>#DIV/0!</v>
      </c>
      <c r="D348" s="942" t="e">
        <f t="shared" si="31"/>
        <v>#DIV/0!</v>
      </c>
      <c r="E348" s="942">
        <v>0</v>
      </c>
      <c r="F348" s="942" t="e">
        <f t="shared" si="32"/>
        <v>#DIV/0!</v>
      </c>
    </row>
    <row r="349" spans="1:6" x14ac:dyDescent="0.25">
      <c r="A349" s="941">
        <f t="shared" ref="A349:A382" si="34">DATE(IF(MONTH(A348)=12,YEAR(A348)+1,YEAR(A348)),IF(MONTH(A348)=12,1,MONTH(A348)+1),DAY($F$6))</f>
        <v>31</v>
      </c>
      <c r="B349" s="942" t="e">
        <f t="shared" si="33"/>
        <v>#DIV/0!</v>
      </c>
      <c r="C349" s="942" t="e">
        <f t="shared" si="30"/>
        <v>#DIV/0!</v>
      </c>
      <c r="D349" s="942" t="e">
        <f t="shared" si="31"/>
        <v>#DIV/0!</v>
      </c>
      <c r="E349" s="942">
        <v>0</v>
      </c>
      <c r="F349" s="942" t="e">
        <f t="shared" si="32"/>
        <v>#DIV/0!</v>
      </c>
    </row>
    <row r="350" spans="1:6" x14ac:dyDescent="0.25">
      <c r="A350" s="941">
        <f t="shared" si="34"/>
        <v>31</v>
      </c>
      <c r="B350" s="942" t="e">
        <f t="shared" si="33"/>
        <v>#DIV/0!</v>
      </c>
      <c r="C350" s="942" t="e">
        <f t="shared" si="30"/>
        <v>#DIV/0!</v>
      </c>
      <c r="D350" s="942" t="e">
        <f t="shared" si="31"/>
        <v>#DIV/0!</v>
      </c>
      <c r="E350" s="942">
        <v>0</v>
      </c>
      <c r="F350" s="942" t="e">
        <f t="shared" si="32"/>
        <v>#DIV/0!</v>
      </c>
    </row>
    <row r="351" spans="1:6" x14ac:dyDescent="0.25">
      <c r="A351" s="941">
        <f t="shared" si="34"/>
        <v>31</v>
      </c>
      <c r="B351" s="942" t="e">
        <f t="shared" si="33"/>
        <v>#DIV/0!</v>
      </c>
      <c r="C351" s="942" t="e">
        <f t="shared" si="30"/>
        <v>#DIV/0!</v>
      </c>
      <c r="D351" s="942" t="e">
        <f t="shared" si="31"/>
        <v>#DIV/0!</v>
      </c>
      <c r="E351" s="942">
        <v>0</v>
      </c>
      <c r="F351" s="942" t="e">
        <f t="shared" si="32"/>
        <v>#DIV/0!</v>
      </c>
    </row>
    <row r="352" spans="1:6" x14ac:dyDescent="0.25">
      <c r="A352" s="941">
        <f t="shared" si="34"/>
        <v>31</v>
      </c>
      <c r="B352" s="942" t="e">
        <f t="shared" si="33"/>
        <v>#DIV/0!</v>
      </c>
      <c r="C352" s="942" t="e">
        <f t="shared" si="30"/>
        <v>#DIV/0!</v>
      </c>
      <c r="D352" s="942" t="e">
        <f t="shared" si="31"/>
        <v>#DIV/0!</v>
      </c>
      <c r="E352" s="942">
        <v>0</v>
      </c>
      <c r="F352" s="942" t="e">
        <f t="shared" si="32"/>
        <v>#DIV/0!</v>
      </c>
    </row>
    <row r="353" spans="1:6" x14ac:dyDescent="0.25">
      <c r="A353" s="941">
        <f t="shared" si="34"/>
        <v>31</v>
      </c>
      <c r="B353" s="942" t="e">
        <f t="shared" si="33"/>
        <v>#DIV/0!</v>
      </c>
      <c r="C353" s="942" t="e">
        <f t="shared" si="30"/>
        <v>#DIV/0!</v>
      </c>
      <c r="D353" s="942" t="e">
        <f t="shared" si="31"/>
        <v>#DIV/0!</v>
      </c>
      <c r="E353" s="942">
        <v>0</v>
      </c>
      <c r="F353" s="942" t="e">
        <f t="shared" si="32"/>
        <v>#DIV/0!</v>
      </c>
    </row>
    <row r="354" spans="1:6" x14ac:dyDescent="0.25">
      <c r="A354" s="941">
        <f t="shared" si="34"/>
        <v>31</v>
      </c>
      <c r="B354" s="942" t="e">
        <f t="shared" si="33"/>
        <v>#DIV/0!</v>
      </c>
      <c r="C354" s="942" t="e">
        <f t="shared" si="30"/>
        <v>#DIV/0!</v>
      </c>
      <c r="D354" s="942" t="e">
        <f t="shared" si="31"/>
        <v>#DIV/0!</v>
      </c>
      <c r="E354" s="942">
        <v>0</v>
      </c>
      <c r="F354" s="942" t="e">
        <f t="shared" si="32"/>
        <v>#DIV/0!</v>
      </c>
    </row>
    <row r="355" spans="1:6" x14ac:dyDescent="0.25">
      <c r="A355" s="941">
        <f t="shared" si="34"/>
        <v>31</v>
      </c>
      <c r="B355" s="942" t="e">
        <f t="shared" si="33"/>
        <v>#DIV/0!</v>
      </c>
      <c r="C355" s="942" t="e">
        <f t="shared" si="30"/>
        <v>#DIV/0!</v>
      </c>
      <c r="D355" s="942" t="e">
        <f t="shared" si="31"/>
        <v>#DIV/0!</v>
      </c>
      <c r="E355" s="942">
        <v>0</v>
      </c>
      <c r="F355" s="942" t="e">
        <f t="shared" si="32"/>
        <v>#DIV/0!</v>
      </c>
    </row>
    <row r="356" spans="1:6" x14ac:dyDescent="0.25">
      <c r="A356" s="941">
        <f t="shared" si="34"/>
        <v>31</v>
      </c>
      <c r="B356" s="942" t="e">
        <f t="shared" si="33"/>
        <v>#DIV/0!</v>
      </c>
      <c r="C356" s="942" t="e">
        <f t="shared" si="30"/>
        <v>#DIV/0!</v>
      </c>
      <c r="D356" s="942" t="e">
        <f t="shared" si="31"/>
        <v>#DIV/0!</v>
      </c>
      <c r="E356" s="942">
        <v>0</v>
      </c>
      <c r="F356" s="942" t="e">
        <f t="shared" si="32"/>
        <v>#DIV/0!</v>
      </c>
    </row>
    <row r="357" spans="1:6" x14ac:dyDescent="0.25">
      <c r="A357" s="941">
        <f t="shared" si="34"/>
        <v>31</v>
      </c>
      <c r="B357" s="942" t="e">
        <f t="shared" si="33"/>
        <v>#DIV/0!</v>
      </c>
      <c r="C357" s="942" t="e">
        <f t="shared" si="30"/>
        <v>#DIV/0!</v>
      </c>
      <c r="D357" s="942" t="e">
        <f t="shared" si="31"/>
        <v>#DIV/0!</v>
      </c>
      <c r="E357" s="942">
        <v>0</v>
      </c>
      <c r="F357" s="942" t="e">
        <f t="shared" si="32"/>
        <v>#DIV/0!</v>
      </c>
    </row>
    <row r="358" spans="1:6" x14ac:dyDescent="0.25">
      <c r="A358" s="941">
        <f t="shared" si="34"/>
        <v>31</v>
      </c>
      <c r="B358" s="942" t="e">
        <f t="shared" si="33"/>
        <v>#DIV/0!</v>
      </c>
      <c r="C358" s="942" t="e">
        <f t="shared" si="30"/>
        <v>#DIV/0!</v>
      </c>
      <c r="D358" s="942" t="e">
        <f t="shared" si="31"/>
        <v>#DIV/0!</v>
      </c>
      <c r="E358" s="942">
        <v>0</v>
      </c>
      <c r="F358" s="942" t="e">
        <f t="shared" si="32"/>
        <v>#DIV/0!</v>
      </c>
    </row>
    <row r="359" spans="1:6" x14ac:dyDescent="0.25">
      <c r="A359" s="941">
        <f t="shared" si="34"/>
        <v>31</v>
      </c>
      <c r="B359" s="942" t="e">
        <f t="shared" si="33"/>
        <v>#DIV/0!</v>
      </c>
      <c r="C359" s="942" t="e">
        <f t="shared" si="30"/>
        <v>#DIV/0!</v>
      </c>
      <c r="D359" s="942" t="e">
        <f t="shared" si="31"/>
        <v>#DIV/0!</v>
      </c>
      <c r="E359" s="942">
        <v>0</v>
      </c>
      <c r="F359" s="942" t="e">
        <f t="shared" si="32"/>
        <v>#DIV/0!</v>
      </c>
    </row>
    <row r="360" spans="1:6" x14ac:dyDescent="0.25">
      <c r="A360" s="941">
        <f t="shared" si="34"/>
        <v>31</v>
      </c>
      <c r="B360" s="942" t="e">
        <f t="shared" si="33"/>
        <v>#DIV/0!</v>
      </c>
      <c r="C360" s="942" t="e">
        <f t="shared" si="30"/>
        <v>#DIV/0!</v>
      </c>
      <c r="D360" s="942" t="e">
        <f t="shared" si="31"/>
        <v>#DIV/0!</v>
      </c>
      <c r="E360" s="942">
        <v>0</v>
      </c>
      <c r="F360" s="942" t="e">
        <f t="shared" si="32"/>
        <v>#DIV/0!</v>
      </c>
    </row>
    <row r="361" spans="1:6" x14ac:dyDescent="0.25">
      <c r="A361" s="941">
        <f t="shared" si="34"/>
        <v>31</v>
      </c>
      <c r="B361" s="942" t="e">
        <f t="shared" si="33"/>
        <v>#DIV/0!</v>
      </c>
      <c r="C361" s="942" t="e">
        <f t="shared" si="30"/>
        <v>#DIV/0!</v>
      </c>
      <c r="D361" s="942" t="e">
        <f t="shared" si="31"/>
        <v>#DIV/0!</v>
      </c>
      <c r="E361" s="942">
        <v>0</v>
      </c>
      <c r="F361" s="942" t="e">
        <f t="shared" si="32"/>
        <v>#DIV/0!</v>
      </c>
    </row>
    <row r="362" spans="1:6" x14ac:dyDescent="0.25">
      <c r="A362" s="941">
        <f t="shared" si="34"/>
        <v>31</v>
      </c>
      <c r="B362" s="942" t="e">
        <f t="shared" si="33"/>
        <v>#DIV/0!</v>
      </c>
      <c r="C362" s="942" t="e">
        <f t="shared" si="30"/>
        <v>#DIV/0!</v>
      </c>
      <c r="D362" s="942" t="e">
        <f t="shared" si="31"/>
        <v>#DIV/0!</v>
      </c>
      <c r="E362" s="942">
        <v>0</v>
      </c>
      <c r="F362" s="942" t="e">
        <f t="shared" si="32"/>
        <v>#DIV/0!</v>
      </c>
    </row>
    <row r="363" spans="1:6" x14ac:dyDescent="0.25">
      <c r="A363" s="941">
        <f t="shared" si="34"/>
        <v>31</v>
      </c>
      <c r="B363" s="942" t="e">
        <f t="shared" si="33"/>
        <v>#DIV/0!</v>
      </c>
      <c r="C363" s="942" t="e">
        <f t="shared" si="30"/>
        <v>#DIV/0!</v>
      </c>
      <c r="D363" s="942" t="e">
        <f t="shared" si="31"/>
        <v>#DIV/0!</v>
      </c>
      <c r="E363" s="942">
        <v>0</v>
      </c>
      <c r="F363" s="942" t="e">
        <f t="shared" si="32"/>
        <v>#DIV/0!</v>
      </c>
    </row>
    <row r="364" spans="1:6" x14ac:dyDescent="0.25">
      <c r="A364" s="941">
        <f t="shared" si="34"/>
        <v>31</v>
      </c>
      <c r="B364" s="942" t="e">
        <f t="shared" si="33"/>
        <v>#DIV/0!</v>
      </c>
      <c r="C364" s="942" t="e">
        <f t="shared" si="30"/>
        <v>#DIV/0!</v>
      </c>
      <c r="D364" s="942" t="e">
        <f t="shared" si="31"/>
        <v>#DIV/0!</v>
      </c>
      <c r="E364" s="942">
        <v>0</v>
      </c>
      <c r="F364" s="942" t="e">
        <f t="shared" si="32"/>
        <v>#DIV/0!</v>
      </c>
    </row>
    <row r="365" spans="1:6" x14ac:dyDescent="0.25">
      <c r="A365" s="941">
        <f t="shared" si="34"/>
        <v>31</v>
      </c>
      <c r="B365" s="942" t="e">
        <f t="shared" si="33"/>
        <v>#DIV/0!</v>
      </c>
      <c r="C365" s="942" t="e">
        <f t="shared" si="30"/>
        <v>#DIV/0!</v>
      </c>
      <c r="D365" s="942" t="e">
        <f t="shared" si="31"/>
        <v>#DIV/0!</v>
      </c>
      <c r="E365" s="942">
        <v>0</v>
      </c>
      <c r="F365" s="942" t="e">
        <f t="shared" si="32"/>
        <v>#DIV/0!</v>
      </c>
    </row>
    <row r="366" spans="1:6" x14ac:dyDescent="0.25">
      <c r="A366" s="941">
        <f t="shared" si="34"/>
        <v>31</v>
      </c>
      <c r="B366" s="942" t="e">
        <f t="shared" si="33"/>
        <v>#DIV/0!</v>
      </c>
      <c r="C366" s="942" t="e">
        <f t="shared" si="30"/>
        <v>#DIV/0!</v>
      </c>
      <c r="D366" s="942" t="e">
        <f t="shared" si="31"/>
        <v>#DIV/0!</v>
      </c>
      <c r="E366" s="942">
        <v>0</v>
      </c>
      <c r="F366" s="942" t="e">
        <f t="shared" si="32"/>
        <v>#DIV/0!</v>
      </c>
    </row>
    <row r="367" spans="1:6" x14ac:dyDescent="0.25">
      <c r="A367" s="941">
        <f t="shared" si="34"/>
        <v>31</v>
      </c>
      <c r="B367" s="942" t="e">
        <f t="shared" si="33"/>
        <v>#DIV/0!</v>
      </c>
      <c r="C367" s="942" t="e">
        <f t="shared" si="30"/>
        <v>#DIV/0!</v>
      </c>
      <c r="D367" s="942" t="e">
        <f t="shared" si="31"/>
        <v>#DIV/0!</v>
      </c>
      <c r="E367" s="942">
        <v>0</v>
      </c>
      <c r="F367" s="942" t="e">
        <f t="shared" si="32"/>
        <v>#DIV/0!</v>
      </c>
    </row>
    <row r="368" spans="1:6" x14ac:dyDescent="0.25">
      <c r="A368" s="941">
        <f t="shared" si="34"/>
        <v>31</v>
      </c>
      <c r="B368" s="942" t="e">
        <f t="shared" si="33"/>
        <v>#DIV/0!</v>
      </c>
      <c r="C368" s="942" t="e">
        <f t="shared" si="30"/>
        <v>#DIV/0!</v>
      </c>
      <c r="D368" s="942" t="e">
        <f t="shared" si="31"/>
        <v>#DIV/0!</v>
      </c>
      <c r="E368" s="942">
        <v>0</v>
      </c>
      <c r="F368" s="942" t="e">
        <f t="shared" si="32"/>
        <v>#DIV/0!</v>
      </c>
    </row>
    <row r="369" spans="1:6" x14ac:dyDescent="0.25">
      <c r="A369" s="941">
        <f t="shared" si="34"/>
        <v>31</v>
      </c>
      <c r="B369" s="942" t="e">
        <f t="shared" si="33"/>
        <v>#DIV/0!</v>
      </c>
      <c r="C369" s="942" t="e">
        <f t="shared" si="30"/>
        <v>#DIV/0!</v>
      </c>
      <c r="D369" s="942" t="e">
        <f t="shared" si="31"/>
        <v>#DIV/0!</v>
      </c>
      <c r="E369" s="942">
        <v>0</v>
      </c>
      <c r="F369" s="942" t="e">
        <f t="shared" si="32"/>
        <v>#DIV/0!</v>
      </c>
    </row>
    <row r="370" spans="1:6" x14ac:dyDescent="0.25">
      <c r="A370" s="941">
        <f t="shared" si="34"/>
        <v>31</v>
      </c>
      <c r="B370" s="942" t="e">
        <f t="shared" si="33"/>
        <v>#DIV/0!</v>
      </c>
      <c r="C370" s="942" t="e">
        <f t="shared" si="30"/>
        <v>#DIV/0!</v>
      </c>
      <c r="D370" s="942" t="e">
        <f t="shared" si="31"/>
        <v>#DIV/0!</v>
      </c>
      <c r="E370" s="942">
        <v>0</v>
      </c>
      <c r="F370" s="942" t="e">
        <f t="shared" si="32"/>
        <v>#DIV/0!</v>
      </c>
    </row>
    <row r="371" spans="1:6" x14ac:dyDescent="0.25">
      <c r="A371" s="941">
        <f t="shared" si="34"/>
        <v>31</v>
      </c>
      <c r="B371" s="942" t="e">
        <f t="shared" si="33"/>
        <v>#DIV/0!</v>
      </c>
      <c r="C371" s="942" t="e">
        <f t="shared" si="30"/>
        <v>#DIV/0!</v>
      </c>
      <c r="D371" s="942" t="e">
        <f t="shared" si="31"/>
        <v>#DIV/0!</v>
      </c>
      <c r="E371" s="942">
        <v>0</v>
      </c>
      <c r="F371" s="942" t="e">
        <f t="shared" si="32"/>
        <v>#DIV/0!</v>
      </c>
    </row>
    <row r="372" spans="1:6" x14ac:dyDescent="0.25">
      <c r="A372" s="941">
        <f t="shared" si="34"/>
        <v>31</v>
      </c>
      <c r="B372" s="942" t="e">
        <f t="shared" si="33"/>
        <v>#DIV/0!</v>
      </c>
      <c r="C372" s="942" t="e">
        <f t="shared" si="30"/>
        <v>#DIV/0!</v>
      </c>
      <c r="D372" s="942" t="e">
        <f t="shared" si="31"/>
        <v>#DIV/0!</v>
      </c>
      <c r="E372" s="942">
        <v>0</v>
      </c>
      <c r="F372" s="942" t="e">
        <f t="shared" si="32"/>
        <v>#DIV/0!</v>
      </c>
    </row>
    <row r="373" spans="1:6" x14ac:dyDescent="0.25">
      <c r="A373" s="941">
        <f t="shared" si="34"/>
        <v>31</v>
      </c>
      <c r="B373" s="942" t="e">
        <f t="shared" si="33"/>
        <v>#DIV/0!</v>
      </c>
      <c r="C373" s="942" t="e">
        <f t="shared" si="30"/>
        <v>#DIV/0!</v>
      </c>
      <c r="D373" s="942" t="e">
        <f t="shared" si="31"/>
        <v>#DIV/0!</v>
      </c>
      <c r="E373" s="942">
        <v>0</v>
      </c>
      <c r="F373" s="942" t="e">
        <f t="shared" si="32"/>
        <v>#DIV/0!</v>
      </c>
    </row>
    <row r="374" spans="1:6" x14ac:dyDescent="0.25">
      <c r="A374" s="941">
        <f t="shared" si="34"/>
        <v>31</v>
      </c>
      <c r="B374" s="942" t="e">
        <f t="shared" si="33"/>
        <v>#DIV/0!</v>
      </c>
      <c r="C374" s="942" t="e">
        <f t="shared" si="30"/>
        <v>#DIV/0!</v>
      </c>
      <c r="D374" s="942" t="e">
        <f t="shared" si="31"/>
        <v>#DIV/0!</v>
      </c>
      <c r="E374" s="942">
        <v>0</v>
      </c>
      <c r="F374" s="942" t="e">
        <f t="shared" si="32"/>
        <v>#DIV/0!</v>
      </c>
    </row>
    <row r="375" spans="1:6" x14ac:dyDescent="0.25">
      <c r="A375" s="941">
        <f t="shared" si="34"/>
        <v>31</v>
      </c>
      <c r="B375" s="942" t="e">
        <f t="shared" si="33"/>
        <v>#DIV/0!</v>
      </c>
      <c r="C375" s="942" t="e">
        <f t="shared" si="30"/>
        <v>#DIV/0!</v>
      </c>
      <c r="D375" s="942" t="e">
        <f t="shared" si="31"/>
        <v>#DIV/0!</v>
      </c>
      <c r="E375" s="942">
        <v>0</v>
      </c>
      <c r="F375" s="942" t="e">
        <f t="shared" si="32"/>
        <v>#DIV/0!</v>
      </c>
    </row>
    <row r="376" spans="1:6" x14ac:dyDescent="0.25">
      <c r="A376" s="941">
        <f t="shared" si="34"/>
        <v>31</v>
      </c>
      <c r="B376" s="942" t="e">
        <f t="shared" ref="B376:B382" si="35">$B$23</f>
        <v>#DIV/0!</v>
      </c>
      <c r="C376" s="942" t="e">
        <f t="shared" si="30"/>
        <v>#DIV/0!</v>
      </c>
      <c r="D376" s="942" t="e">
        <f t="shared" si="31"/>
        <v>#DIV/0!</v>
      </c>
      <c r="E376" s="942">
        <v>0</v>
      </c>
      <c r="F376" s="942" t="e">
        <f t="shared" si="32"/>
        <v>#DIV/0!</v>
      </c>
    </row>
    <row r="377" spans="1:6" x14ac:dyDescent="0.25">
      <c r="A377" s="941">
        <f t="shared" si="34"/>
        <v>31</v>
      </c>
      <c r="B377" s="942" t="e">
        <f t="shared" si="35"/>
        <v>#DIV/0!</v>
      </c>
      <c r="C377" s="942" t="e">
        <f t="shared" si="30"/>
        <v>#DIV/0!</v>
      </c>
      <c r="D377" s="942" t="e">
        <f t="shared" si="31"/>
        <v>#DIV/0!</v>
      </c>
      <c r="E377" s="942">
        <v>0</v>
      </c>
      <c r="F377" s="942" t="e">
        <f t="shared" si="32"/>
        <v>#DIV/0!</v>
      </c>
    </row>
    <row r="378" spans="1:6" x14ac:dyDescent="0.25">
      <c r="A378" s="941">
        <f t="shared" si="34"/>
        <v>31</v>
      </c>
      <c r="B378" s="942" t="e">
        <f t="shared" si="35"/>
        <v>#DIV/0!</v>
      </c>
      <c r="C378" s="942" t="e">
        <f t="shared" si="30"/>
        <v>#DIV/0!</v>
      </c>
      <c r="D378" s="942" t="e">
        <f t="shared" si="31"/>
        <v>#DIV/0!</v>
      </c>
      <c r="E378" s="942">
        <v>0</v>
      </c>
      <c r="F378" s="942" t="e">
        <f t="shared" si="32"/>
        <v>#DIV/0!</v>
      </c>
    </row>
    <row r="379" spans="1:6" x14ac:dyDescent="0.25">
      <c r="A379" s="941">
        <f t="shared" si="34"/>
        <v>31</v>
      </c>
      <c r="B379" s="942" t="e">
        <f t="shared" si="35"/>
        <v>#DIV/0!</v>
      </c>
      <c r="C379" s="942" t="e">
        <f t="shared" si="30"/>
        <v>#DIV/0!</v>
      </c>
      <c r="D379" s="942" t="e">
        <f t="shared" si="31"/>
        <v>#DIV/0!</v>
      </c>
      <c r="E379" s="942">
        <v>0</v>
      </c>
      <c r="F379" s="942" t="e">
        <f t="shared" si="32"/>
        <v>#DIV/0!</v>
      </c>
    </row>
    <row r="380" spans="1:6" x14ac:dyDescent="0.25">
      <c r="A380" s="941">
        <f t="shared" si="34"/>
        <v>31</v>
      </c>
      <c r="B380" s="942" t="e">
        <f t="shared" si="35"/>
        <v>#DIV/0!</v>
      </c>
      <c r="C380" s="942" t="e">
        <f t="shared" si="30"/>
        <v>#DIV/0!</v>
      </c>
      <c r="D380" s="942" t="e">
        <f t="shared" si="31"/>
        <v>#DIV/0!</v>
      </c>
      <c r="E380" s="942">
        <v>0</v>
      </c>
      <c r="F380" s="942" t="e">
        <f t="shared" si="32"/>
        <v>#DIV/0!</v>
      </c>
    </row>
    <row r="381" spans="1:6" x14ac:dyDescent="0.25">
      <c r="A381" s="941">
        <f t="shared" si="34"/>
        <v>31</v>
      </c>
      <c r="B381" s="942" t="e">
        <f t="shared" si="35"/>
        <v>#DIV/0!</v>
      </c>
      <c r="C381" s="942" t="e">
        <f t="shared" si="30"/>
        <v>#DIV/0!</v>
      </c>
      <c r="D381" s="942" t="e">
        <f t="shared" si="31"/>
        <v>#DIV/0!</v>
      </c>
      <c r="E381" s="942">
        <v>0</v>
      </c>
      <c r="F381" s="942" t="e">
        <f t="shared" si="32"/>
        <v>#DIV/0!</v>
      </c>
    </row>
    <row r="382" spans="1:6" x14ac:dyDescent="0.25">
      <c r="A382" s="941">
        <f t="shared" si="34"/>
        <v>31</v>
      </c>
      <c r="B382" s="942" t="e">
        <f t="shared" si="35"/>
        <v>#DIV/0!</v>
      </c>
      <c r="C382" s="942" t="e">
        <f t="shared" si="30"/>
        <v>#DIV/0!</v>
      </c>
      <c r="D382" s="942" t="e">
        <f t="shared" si="31"/>
        <v>#DIV/0!</v>
      </c>
      <c r="E382" s="942">
        <v>0</v>
      </c>
      <c r="F382" s="942" t="e">
        <f t="shared" si="32"/>
        <v>#DIV/0!</v>
      </c>
    </row>
    <row r="383" spans="1:6" x14ac:dyDescent="0.25">
      <c r="A383" s="941"/>
      <c r="B383" s="942"/>
      <c r="C383" s="942"/>
      <c r="D383" s="942"/>
      <c r="E383" s="942"/>
      <c r="F383" s="942"/>
    </row>
    <row r="384" spans="1:6" x14ac:dyDescent="0.25">
      <c r="A384" s="941"/>
      <c r="B384" s="942"/>
      <c r="C384" s="942"/>
      <c r="D384" s="942"/>
      <c r="E384" s="942"/>
      <c r="F384" s="942"/>
    </row>
    <row r="385" spans="1:6" x14ac:dyDescent="0.25">
      <c r="A385" s="941"/>
      <c r="B385" s="942"/>
      <c r="C385" s="942"/>
      <c r="D385" s="942"/>
      <c r="E385" s="942"/>
      <c r="F385" s="942"/>
    </row>
    <row r="386" spans="1:6" x14ac:dyDescent="0.25">
      <c r="A386" s="941"/>
      <c r="B386" s="942"/>
      <c r="C386" s="942"/>
      <c r="D386" s="942"/>
      <c r="E386" s="942"/>
      <c r="F386" s="942"/>
    </row>
    <row r="387" spans="1:6" x14ac:dyDescent="0.25">
      <c r="A387" s="941"/>
      <c r="B387" s="942"/>
      <c r="C387" s="942"/>
      <c r="D387" s="942"/>
      <c r="E387" s="942"/>
      <c r="F387" s="942"/>
    </row>
    <row r="388" spans="1:6" x14ac:dyDescent="0.25">
      <c r="A388" s="941"/>
      <c r="B388" s="942"/>
      <c r="C388" s="942"/>
      <c r="D388" s="942"/>
      <c r="E388" s="942"/>
      <c r="F388" s="942"/>
    </row>
    <row r="389" spans="1:6" x14ac:dyDescent="0.25">
      <c r="A389" s="941"/>
      <c r="B389" s="942"/>
      <c r="C389" s="942"/>
      <c r="D389" s="942"/>
      <c r="E389" s="942"/>
      <c r="F389" s="942"/>
    </row>
    <row r="390" spans="1:6" x14ac:dyDescent="0.25">
      <c r="A390" s="941"/>
      <c r="B390" s="942"/>
      <c r="C390" s="942"/>
      <c r="D390" s="942"/>
      <c r="E390" s="942"/>
      <c r="F390" s="942"/>
    </row>
    <row r="391" spans="1:6" x14ac:dyDescent="0.25">
      <c r="A391" s="941"/>
      <c r="B391" s="942"/>
      <c r="C391" s="942"/>
      <c r="D391" s="942"/>
      <c r="E391" s="942"/>
      <c r="F391" s="942"/>
    </row>
    <row r="392" spans="1:6" x14ac:dyDescent="0.25">
      <c r="A392" s="941"/>
      <c r="B392" s="942"/>
      <c r="C392" s="942"/>
      <c r="D392" s="942"/>
      <c r="E392" s="942"/>
      <c r="F392" s="942"/>
    </row>
    <row r="393" spans="1:6" x14ac:dyDescent="0.25">
      <c r="A393" s="941"/>
      <c r="B393" s="942"/>
      <c r="C393" s="942"/>
      <c r="D393" s="942"/>
      <c r="E393" s="942"/>
      <c r="F393" s="942"/>
    </row>
    <row r="394" spans="1:6" x14ac:dyDescent="0.25">
      <c r="A394" s="941"/>
      <c r="B394" s="942"/>
      <c r="C394" s="942"/>
      <c r="D394" s="942"/>
      <c r="E394" s="942"/>
      <c r="F394" s="942"/>
    </row>
    <row r="395" spans="1:6" x14ac:dyDescent="0.25">
      <c r="A395" s="941"/>
      <c r="B395" s="942"/>
      <c r="C395" s="942"/>
      <c r="D395" s="942"/>
      <c r="E395" s="942"/>
      <c r="F395" s="942"/>
    </row>
    <row r="396" spans="1:6" x14ac:dyDescent="0.25">
      <c r="A396" s="941"/>
      <c r="B396" s="942"/>
      <c r="C396" s="942"/>
      <c r="D396" s="942"/>
      <c r="E396" s="942"/>
      <c r="F396" s="942"/>
    </row>
    <row r="397" spans="1:6" x14ac:dyDescent="0.25">
      <c r="A397" s="941"/>
      <c r="B397" s="942"/>
      <c r="C397" s="942"/>
      <c r="D397" s="942"/>
      <c r="E397" s="942"/>
      <c r="F397" s="942"/>
    </row>
    <row r="398" spans="1:6" x14ac:dyDescent="0.25">
      <c r="A398" s="941"/>
      <c r="B398" s="942"/>
      <c r="C398" s="942"/>
      <c r="D398" s="942"/>
      <c r="E398" s="942"/>
      <c r="F398" s="942"/>
    </row>
    <row r="399" spans="1:6" x14ac:dyDescent="0.25">
      <c r="A399" s="941"/>
      <c r="B399" s="942"/>
      <c r="C399" s="942"/>
      <c r="D399" s="942"/>
      <c r="E399" s="942"/>
      <c r="F399" s="942"/>
    </row>
    <row r="400" spans="1:6" x14ac:dyDescent="0.25">
      <c r="A400" s="941"/>
      <c r="B400" s="942"/>
      <c r="C400" s="942"/>
      <c r="D400" s="942"/>
      <c r="E400" s="942"/>
      <c r="F400" s="942"/>
    </row>
    <row r="401" spans="1:6" x14ac:dyDescent="0.25">
      <c r="A401" s="941"/>
      <c r="B401" s="942"/>
      <c r="C401" s="942"/>
      <c r="D401" s="942"/>
      <c r="E401" s="942"/>
      <c r="F401" s="942"/>
    </row>
    <row r="402" spans="1:6" x14ac:dyDescent="0.25">
      <c r="A402" s="941"/>
      <c r="B402" s="942"/>
      <c r="C402" s="942"/>
      <c r="D402" s="942"/>
      <c r="E402" s="942"/>
      <c r="F402" s="942"/>
    </row>
    <row r="403" spans="1:6" x14ac:dyDescent="0.25">
      <c r="A403" s="941"/>
      <c r="B403" s="942"/>
      <c r="C403" s="942"/>
      <c r="D403" s="942"/>
      <c r="E403" s="942"/>
      <c r="F403" s="942"/>
    </row>
    <row r="404" spans="1:6" x14ac:dyDescent="0.25">
      <c r="A404" s="941"/>
      <c r="B404" s="942"/>
      <c r="C404" s="942"/>
      <c r="D404" s="942"/>
      <c r="E404" s="942"/>
      <c r="F404" s="942"/>
    </row>
    <row r="405" spans="1:6" x14ac:dyDescent="0.25">
      <c r="A405" s="941"/>
      <c r="B405" s="942"/>
      <c r="C405" s="942"/>
      <c r="D405" s="942"/>
      <c r="E405" s="942"/>
      <c r="F405" s="942"/>
    </row>
    <row r="406" spans="1:6" x14ac:dyDescent="0.25">
      <c r="A406" s="941"/>
      <c r="B406" s="942"/>
      <c r="C406" s="942"/>
      <c r="D406" s="942"/>
      <c r="E406" s="942"/>
      <c r="F406" s="942"/>
    </row>
    <row r="407" spans="1:6" x14ac:dyDescent="0.25">
      <c r="A407" s="941"/>
      <c r="B407" s="942"/>
      <c r="C407" s="942"/>
      <c r="D407" s="942"/>
      <c r="E407" s="942"/>
      <c r="F407" s="942"/>
    </row>
    <row r="408" spans="1:6" x14ac:dyDescent="0.25">
      <c r="A408" s="941"/>
      <c r="B408" s="942"/>
      <c r="C408" s="942"/>
      <c r="D408" s="942"/>
      <c r="E408" s="942"/>
      <c r="F408" s="942"/>
    </row>
    <row r="409" spans="1:6" x14ac:dyDescent="0.25">
      <c r="A409" s="941"/>
      <c r="B409" s="942"/>
      <c r="C409" s="942"/>
      <c r="D409" s="942"/>
      <c r="E409" s="942"/>
      <c r="F409" s="942"/>
    </row>
    <row r="410" spans="1:6" x14ac:dyDescent="0.25">
      <c r="A410" s="941"/>
      <c r="B410" s="942"/>
      <c r="C410" s="942"/>
      <c r="D410" s="942"/>
      <c r="E410" s="942"/>
      <c r="F410" s="942"/>
    </row>
    <row r="411" spans="1:6" x14ac:dyDescent="0.25">
      <c r="A411" s="941"/>
      <c r="B411" s="942"/>
      <c r="C411" s="942"/>
      <c r="D411" s="942"/>
      <c r="E411" s="942"/>
      <c r="F411" s="942"/>
    </row>
    <row r="412" spans="1:6" x14ac:dyDescent="0.25">
      <c r="A412" s="941"/>
      <c r="B412" s="942"/>
      <c r="C412" s="942"/>
      <c r="D412" s="942"/>
      <c r="E412" s="942"/>
      <c r="F412" s="942"/>
    </row>
    <row r="413" spans="1:6" x14ac:dyDescent="0.25">
      <c r="A413" s="941"/>
      <c r="B413" s="942"/>
      <c r="C413" s="942"/>
      <c r="D413" s="942"/>
      <c r="E413" s="942"/>
      <c r="F413" s="942"/>
    </row>
    <row r="414" spans="1:6" x14ac:dyDescent="0.25">
      <c r="A414" s="941"/>
      <c r="B414" s="942"/>
      <c r="C414" s="942"/>
      <c r="D414" s="942"/>
      <c r="E414" s="942"/>
      <c r="F414" s="942"/>
    </row>
    <row r="415" spans="1:6" x14ac:dyDescent="0.25">
      <c r="A415" s="941"/>
      <c r="B415" s="942"/>
      <c r="C415" s="942"/>
      <c r="D415" s="942"/>
      <c r="E415" s="942"/>
      <c r="F415" s="942"/>
    </row>
    <row r="416" spans="1:6" x14ac:dyDescent="0.25">
      <c r="A416" s="941"/>
      <c r="B416" s="942"/>
      <c r="C416" s="942"/>
      <c r="D416" s="942"/>
      <c r="E416" s="942"/>
      <c r="F416" s="942"/>
    </row>
    <row r="417" spans="1:6" x14ac:dyDescent="0.25">
      <c r="A417" s="941"/>
      <c r="B417" s="942"/>
      <c r="C417" s="942"/>
      <c r="D417" s="942"/>
      <c r="E417" s="942"/>
      <c r="F417" s="942"/>
    </row>
    <row r="418" spans="1:6" x14ac:dyDescent="0.25">
      <c r="A418" s="941"/>
      <c r="B418" s="942"/>
      <c r="C418" s="942"/>
      <c r="D418" s="942"/>
      <c r="E418" s="942"/>
      <c r="F418" s="942"/>
    </row>
    <row r="419" spans="1:6" x14ac:dyDescent="0.25">
      <c r="A419" s="941"/>
      <c r="B419" s="942"/>
      <c r="C419" s="942"/>
      <c r="D419" s="942"/>
      <c r="E419" s="942"/>
      <c r="F419" s="942"/>
    </row>
    <row r="420" spans="1:6" x14ac:dyDescent="0.25">
      <c r="A420" s="941"/>
      <c r="B420" s="942"/>
      <c r="C420" s="942"/>
      <c r="D420" s="942"/>
      <c r="E420" s="942"/>
      <c r="F420" s="942"/>
    </row>
    <row r="421" spans="1:6" x14ac:dyDescent="0.25">
      <c r="A421" s="941"/>
      <c r="B421" s="942"/>
      <c r="C421" s="942"/>
      <c r="D421" s="942"/>
      <c r="E421" s="942"/>
      <c r="F421" s="942"/>
    </row>
    <row r="422" spans="1:6" x14ac:dyDescent="0.25">
      <c r="A422" s="941"/>
      <c r="B422" s="942"/>
      <c r="C422" s="942"/>
      <c r="D422" s="942"/>
      <c r="E422" s="942"/>
      <c r="F422" s="942"/>
    </row>
    <row r="423" spans="1:6" x14ac:dyDescent="0.25">
      <c r="A423" s="941"/>
      <c r="B423" s="942"/>
      <c r="C423" s="942"/>
      <c r="D423" s="942"/>
      <c r="E423" s="942"/>
      <c r="F423" s="942"/>
    </row>
    <row r="424" spans="1:6" x14ac:dyDescent="0.25">
      <c r="A424" s="941"/>
      <c r="B424" s="942"/>
      <c r="C424" s="942"/>
      <c r="D424" s="942"/>
      <c r="E424" s="942"/>
      <c r="F424" s="942"/>
    </row>
    <row r="425" spans="1:6" x14ac:dyDescent="0.25">
      <c r="A425" s="941"/>
      <c r="B425" s="942"/>
      <c r="C425" s="942"/>
      <c r="D425" s="942"/>
      <c r="E425" s="942"/>
      <c r="F425" s="942"/>
    </row>
    <row r="426" spans="1:6" x14ac:dyDescent="0.25">
      <c r="A426" s="941"/>
      <c r="B426" s="942"/>
      <c r="C426" s="942"/>
      <c r="D426" s="942"/>
      <c r="E426" s="942"/>
      <c r="F426" s="942"/>
    </row>
    <row r="427" spans="1:6" x14ac:dyDescent="0.25">
      <c r="A427" s="941"/>
      <c r="B427" s="942"/>
      <c r="C427" s="942"/>
      <c r="D427" s="942"/>
      <c r="E427" s="942"/>
      <c r="F427" s="942"/>
    </row>
    <row r="428" spans="1:6" x14ac:dyDescent="0.25">
      <c r="A428" s="941"/>
      <c r="B428" s="942"/>
      <c r="C428" s="942"/>
      <c r="D428" s="942"/>
      <c r="E428" s="942"/>
      <c r="F428" s="942"/>
    </row>
    <row r="429" spans="1:6" x14ac:dyDescent="0.25">
      <c r="A429" s="941"/>
      <c r="B429" s="942"/>
      <c r="C429" s="942"/>
      <c r="D429" s="942"/>
      <c r="E429" s="942"/>
      <c r="F429" s="942"/>
    </row>
    <row r="430" spans="1:6" x14ac:dyDescent="0.25">
      <c r="A430" s="941"/>
      <c r="B430" s="942"/>
      <c r="C430" s="942"/>
      <c r="D430" s="942"/>
      <c r="E430" s="942"/>
      <c r="F430" s="942"/>
    </row>
    <row r="431" spans="1:6" x14ac:dyDescent="0.25">
      <c r="A431" s="941"/>
      <c r="B431" s="942"/>
      <c r="C431" s="942"/>
      <c r="D431" s="942"/>
      <c r="E431" s="942"/>
      <c r="F431" s="942"/>
    </row>
    <row r="432" spans="1:6" x14ac:dyDescent="0.25">
      <c r="A432" s="941"/>
      <c r="B432" s="942"/>
      <c r="C432" s="942"/>
      <c r="D432" s="942"/>
      <c r="E432" s="942"/>
      <c r="F432" s="942"/>
    </row>
    <row r="433" spans="1:6" x14ac:dyDescent="0.25">
      <c r="A433" s="941"/>
      <c r="B433" s="942"/>
      <c r="C433" s="942"/>
      <c r="D433" s="942"/>
      <c r="E433" s="942"/>
      <c r="F433" s="942"/>
    </row>
    <row r="434" spans="1:6" x14ac:dyDescent="0.25">
      <c r="A434" s="941"/>
      <c r="B434" s="942"/>
      <c r="C434" s="942"/>
      <c r="D434" s="942"/>
      <c r="E434" s="942"/>
      <c r="F434" s="942"/>
    </row>
    <row r="435" spans="1:6" x14ac:dyDescent="0.25">
      <c r="A435" s="941"/>
      <c r="B435" s="942"/>
      <c r="C435" s="942"/>
      <c r="D435" s="942"/>
      <c r="E435" s="942"/>
      <c r="F435" s="942"/>
    </row>
    <row r="436" spans="1:6" x14ac:dyDescent="0.25">
      <c r="A436" s="941"/>
      <c r="B436" s="942"/>
      <c r="C436" s="942"/>
      <c r="D436" s="942"/>
      <c r="E436" s="942"/>
      <c r="F436" s="942"/>
    </row>
    <row r="437" spans="1:6" x14ac:dyDescent="0.25">
      <c r="A437" s="941"/>
      <c r="B437" s="942"/>
      <c r="C437" s="942"/>
      <c r="D437" s="942"/>
      <c r="E437" s="942"/>
      <c r="F437" s="942"/>
    </row>
    <row r="438" spans="1:6" x14ac:dyDescent="0.25">
      <c r="A438" s="941"/>
      <c r="B438" s="942"/>
      <c r="C438" s="942"/>
      <c r="D438" s="942"/>
      <c r="E438" s="942"/>
      <c r="F438" s="942"/>
    </row>
    <row r="439" spans="1:6" x14ac:dyDescent="0.25">
      <c r="A439" s="941"/>
      <c r="B439" s="942"/>
      <c r="C439" s="942"/>
      <c r="D439" s="942"/>
      <c r="E439" s="942"/>
      <c r="F439" s="942"/>
    </row>
    <row r="440" spans="1:6" x14ac:dyDescent="0.25">
      <c r="A440" s="941"/>
      <c r="B440" s="942"/>
      <c r="C440" s="942"/>
      <c r="D440" s="942"/>
      <c r="E440" s="942"/>
      <c r="F440" s="942"/>
    </row>
    <row r="441" spans="1:6" x14ac:dyDescent="0.25">
      <c r="A441" s="941"/>
      <c r="B441" s="942"/>
      <c r="C441" s="942"/>
      <c r="D441" s="942"/>
      <c r="E441" s="942"/>
      <c r="F441" s="942"/>
    </row>
    <row r="442" spans="1:6" x14ac:dyDescent="0.25">
      <c r="A442" s="941"/>
      <c r="B442" s="942"/>
      <c r="C442" s="942"/>
      <c r="D442" s="942"/>
      <c r="E442" s="942"/>
      <c r="F442" s="942"/>
    </row>
    <row r="443" spans="1:6" x14ac:dyDescent="0.25">
      <c r="A443" s="941"/>
      <c r="B443" s="942"/>
      <c r="C443" s="942"/>
      <c r="D443" s="942"/>
      <c r="E443" s="942"/>
      <c r="F443" s="942"/>
    </row>
    <row r="444" spans="1:6" x14ac:dyDescent="0.25">
      <c r="A444" s="941"/>
      <c r="B444" s="942"/>
      <c r="C444" s="942"/>
      <c r="D444" s="942"/>
      <c r="E444" s="942"/>
      <c r="F444" s="942"/>
    </row>
    <row r="445" spans="1:6" x14ac:dyDescent="0.25">
      <c r="A445" s="941"/>
      <c r="B445" s="942"/>
      <c r="C445" s="942"/>
      <c r="D445" s="942"/>
      <c r="E445" s="942"/>
      <c r="F445" s="942"/>
    </row>
    <row r="446" spans="1:6" x14ac:dyDescent="0.25">
      <c r="A446" s="941"/>
      <c r="B446" s="942"/>
      <c r="C446" s="942"/>
      <c r="D446" s="942"/>
      <c r="E446" s="942"/>
      <c r="F446" s="942"/>
    </row>
    <row r="447" spans="1:6" x14ac:dyDescent="0.25">
      <c r="A447" s="941"/>
      <c r="B447" s="942"/>
      <c r="C447" s="942"/>
      <c r="D447" s="942"/>
      <c r="E447" s="942"/>
      <c r="F447" s="942"/>
    </row>
    <row r="448" spans="1:6" x14ac:dyDescent="0.25">
      <c r="A448" s="941"/>
      <c r="B448" s="942"/>
      <c r="C448" s="942"/>
      <c r="D448" s="942"/>
      <c r="E448" s="942"/>
      <c r="F448" s="942"/>
    </row>
    <row r="449" spans="1:6" x14ac:dyDescent="0.25">
      <c r="A449" s="941"/>
      <c r="B449" s="942"/>
      <c r="C449" s="942"/>
      <c r="D449" s="942"/>
      <c r="E449" s="942"/>
      <c r="F449" s="942"/>
    </row>
    <row r="450" spans="1:6" x14ac:dyDescent="0.25">
      <c r="A450" s="941"/>
      <c r="B450" s="942"/>
      <c r="C450" s="942"/>
      <c r="D450" s="942"/>
      <c r="E450" s="942"/>
      <c r="F450" s="942"/>
    </row>
    <row r="451" spans="1:6" x14ac:dyDescent="0.25">
      <c r="A451" s="941"/>
      <c r="B451" s="942"/>
      <c r="C451" s="942"/>
      <c r="D451" s="942"/>
      <c r="E451" s="942"/>
      <c r="F451" s="942"/>
    </row>
    <row r="452" spans="1:6" x14ac:dyDescent="0.25">
      <c r="A452" s="941"/>
      <c r="B452" s="942"/>
      <c r="C452" s="942"/>
      <c r="D452" s="942"/>
      <c r="E452" s="942"/>
      <c r="F452" s="942"/>
    </row>
    <row r="453" spans="1:6" x14ac:dyDescent="0.25">
      <c r="A453" s="941"/>
      <c r="B453" s="942"/>
      <c r="C453" s="942"/>
      <c r="D453" s="942"/>
      <c r="E453" s="942"/>
      <c r="F453" s="942"/>
    </row>
    <row r="454" spans="1:6" x14ac:dyDescent="0.25">
      <c r="A454" s="941"/>
      <c r="B454" s="942"/>
      <c r="C454" s="942"/>
      <c r="D454" s="942"/>
      <c r="E454" s="942"/>
      <c r="F454" s="942"/>
    </row>
    <row r="455" spans="1:6" x14ac:dyDescent="0.25">
      <c r="A455" s="941"/>
      <c r="B455" s="942"/>
      <c r="C455" s="942"/>
      <c r="D455" s="942"/>
      <c r="E455" s="942"/>
      <c r="F455" s="942"/>
    </row>
    <row r="456" spans="1:6" x14ac:dyDescent="0.25">
      <c r="A456" s="941"/>
      <c r="B456" s="942"/>
      <c r="C456" s="942"/>
      <c r="D456" s="942"/>
      <c r="E456" s="942"/>
      <c r="F456" s="942"/>
    </row>
    <row r="457" spans="1:6" x14ac:dyDescent="0.25">
      <c r="A457" s="941"/>
      <c r="B457" s="942"/>
      <c r="C457" s="942"/>
      <c r="D457" s="942"/>
      <c r="E457" s="942"/>
      <c r="F457" s="942"/>
    </row>
    <row r="458" spans="1:6" x14ac:dyDescent="0.25">
      <c r="A458" s="941"/>
      <c r="B458" s="942"/>
      <c r="C458" s="942"/>
      <c r="D458" s="942"/>
      <c r="E458" s="942"/>
      <c r="F458" s="942"/>
    </row>
    <row r="459" spans="1:6" x14ac:dyDescent="0.25">
      <c r="A459" s="941"/>
      <c r="B459" s="942"/>
      <c r="C459" s="942"/>
      <c r="D459" s="942"/>
      <c r="E459" s="942"/>
      <c r="F459" s="942"/>
    </row>
    <row r="460" spans="1:6" x14ac:dyDescent="0.25">
      <c r="A460" s="941"/>
      <c r="B460" s="942"/>
      <c r="C460" s="942"/>
      <c r="D460" s="942"/>
      <c r="E460" s="942"/>
      <c r="F460" s="942"/>
    </row>
    <row r="461" spans="1:6" x14ac:dyDescent="0.25">
      <c r="A461" s="941"/>
      <c r="B461" s="942"/>
      <c r="C461" s="942"/>
      <c r="D461" s="942"/>
      <c r="E461" s="942"/>
      <c r="F461" s="942"/>
    </row>
    <row r="462" spans="1:6" x14ac:dyDescent="0.25">
      <c r="A462" s="941"/>
      <c r="B462" s="942"/>
      <c r="C462" s="942"/>
      <c r="D462" s="942"/>
      <c r="E462" s="942"/>
      <c r="F462" s="942"/>
    </row>
    <row r="463" spans="1:6" x14ac:dyDescent="0.25">
      <c r="A463" s="941"/>
      <c r="B463" s="942"/>
      <c r="C463" s="942"/>
      <c r="D463" s="942"/>
      <c r="E463" s="942"/>
      <c r="F463" s="942"/>
    </row>
    <row r="464" spans="1:6" x14ac:dyDescent="0.25">
      <c r="A464" s="941"/>
      <c r="B464" s="942"/>
      <c r="C464" s="942"/>
      <c r="D464" s="942"/>
      <c r="E464" s="942"/>
      <c r="F464" s="942"/>
    </row>
    <row r="465" spans="1:6" x14ac:dyDescent="0.25">
      <c r="A465" s="941"/>
      <c r="B465" s="942"/>
      <c r="C465" s="942"/>
      <c r="D465" s="942"/>
      <c r="E465" s="942"/>
      <c r="F465" s="942"/>
    </row>
    <row r="466" spans="1:6" x14ac:dyDescent="0.25">
      <c r="A466" s="941"/>
      <c r="B466" s="942"/>
      <c r="C466" s="942"/>
      <c r="D466" s="942"/>
      <c r="E466" s="942"/>
      <c r="F466" s="942"/>
    </row>
    <row r="467" spans="1:6" x14ac:dyDescent="0.25">
      <c r="A467" s="941"/>
      <c r="B467" s="942"/>
      <c r="C467" s="942"/>
      <c r="D467" s="942"/>
      <c r="E467" s="942"/>
      <c r="F467" s="942"/>
    </row>
    <row r="468" spans="1:6" x14ac:dyDescent="0.25">
      <c r="A468" s="941"/>
      <c r="B468" s="942"/>
      <c r="C468" s="942"/>
      <c r="D468" s="942"/>
      <c r="E468" s="942"/>
      <c r="F468" s="942"/>
    </row>
    <row r="469" spans="1:6" x14ac:dyDescent="0.25">
      <c r="A469" s="941"/>
      <c r="B469" s="942"/>
      <c r="C469" s="942"/>
      <c r="D469" s="942"/>
      <c r="E469" s="942"/>
      <c r="F469" s="942"/>
    </row>
    <row r="470" spans="1:6" x14ac:dyDescent="0.25">
      <c r="A470" s="941"/>
      <c r="B470" s="942"/>
      <c r="C470" s="942"/>
      <c r="D470" s="942"/>
      <c r="E470" s="942"/>
      <c r="F470" s="942"/>
    </row>
    <row r="471" spans="1:6" x14ac:dyDescent="0.25">
      <c r="A471" s="941"/>
      <c r="B471" s="942"/>
      <c r="C471" s="942"/>
      <c r="D471" s="942"/>
      <c r="E471" s="942"/>
      <c r="F471" s="942"/>
    </row>
    <row r="472" spans="1:6" x14ac:dyDescent="0.25">
      <c r="A472" s="941"/>
      <c r="B472" s="942"/>
      <c r="C472" s="942"/>
      <c r="D472" s="942"/>
      <c r="E472" s="942"/>
      <c r="F472" s="942"/>
    </row>
    <row r="473" spans="1:6" x14ac:dyDescent="0.25">
      <c r="A473" s="941"/>
      <c r="B473" s="942"/>
      <c r="C473" s="942"/>
      <c r="D473" s="942"/>
      <c r="E473" s="942"/>
      <c r="F473" s="942"/>
    </row>
    <row r="474" spans="1:6" x14ac:dyDescent="0.25">
      <c r="A474" s="941"/>
      <c r="B474" s="942"/>
      <c r="C474" s="942"/>
      <c r="D474" s="942"/>
      <c r="E474" s="942"/>
      <c r="F474" s="942"/>
    </row>
    <row r="475" spans="1:6" x14ac:dyDescent="0.25">
      <c r="A475" s="941"/>
      <c r="B475" s="942"/>
      <c r="C475" s="942"/>
      <c r="D475" s="942"/>
      <c r="E475" s="942"/>
      <c r="F475" s="942"/>
    </row>
    <row r="476" spans="1:6" x14ac:dyDescent="0.25">
      <c r="A476" s="941"/>
      <c r="B476" s="942"/>
      <c r="C476" s="942"/>
      <c r="D476" s="942"/>
      <c r="E476" s="942"/>
      <c r="F476" s="942"/>
    </row>
    <row r="477" spans="1:6" x14ac:dyDescent="0.25">
      <c r="A477" s="941"/>
      <c r="B477" s="942"/>
      <c r="C477" s="942"/>
      <c r="D477" s="942"/>
      <c r="E477" s="942"/>
      <c r="F477" s="942"/>
    </row>
    <row r="478" spans="1:6" x14ac:dyDescent="0.25">
      <c r="A478" s="941"/>
      <c r="B478" s="942"/>
      <c r="C478" s="942"/>
      <c r="D478" s="942"/>
      <c r="E478" s="942"/>
      <c r="F478" s="942"/>
    </row>
    <row r="479" spans="1:6" x14ac:dyDescent="0.25">
      <c r="A479" s="941"/>
      <c r="B479" s="942"/>
      <c r="C479" s="942"/>
      <c r="D479" s="942"/>
      <c r="E479" s="942"/>
      <c r="F479" s="942"/>
    </row>
    <row r="480" spans="1:6" x14ac:dyDescent="0.25">
      <c r="A480" s="941"/>
      <c r="B480" s="942"/>
      <c r="C480" s="942"/>
      <c r="D480" s="942"/>
      <c r="E480" s="942"/>
      <c r="F480" s="942"/>
    </row>
    <row r="481" spans="1:6" x14ac:dyDescent="0.25">
      <c r="A481" s="941"/>
      <c r="B481" s="942"/>
      <c r="C481" s="942"/>
      <c r="D481" s="942"/>
      <c r="E481" s="942"/>
      <c r="F481" s="942"/>
    </row>
    <row r="482" spans="1:6" x14ac:dyDescent="0.25">
      <c r="A482" s="941"/>
      <c r="B482" s="942"/>
      <c r="C482" s="942"/>
      <c r="D482" s="942"/>
      <c r="E482" s="942"/>
      <c r="F482" s="942"/>
    </row>
    <row r="483" spans="1:6" x14ac:dyDescent="0.25">
      <c r="A483" s="941"/>
      <c r="B483" s="942"/>
      <c r="C483" s="942"/>
      <c r="D483" s="942"/>
      <c r="E483" s="942"/>
      <c r="F483" s="942"/>
    </row>
    <row r="484" spans="1:6" x14ac:dyDescent="0.25">
      <c r="A484" s="941"/>
      <c r="B484" s="942"/>
      <c r="C484" s="942"/>
      <c r="D484" s="942"/>
      <c r="E484" s="942"/>
      <c r="F484" s="942"/>
    </row>
    <row r="485" spans="1:6" x14ac:dyDescent="0.25">
      <c r="A485" s="941"/>
      <c r="B485" s="942"/>
      <c r="C485" s="942"/>
      <c r="D485" s="942"/>
      <c r="E485" s="942"/>
      <c r="F485" s="942"/>
    </row>
    <row r="486" spans="1:6" x14ac:dyDescent="0.25">
      <c r="A486" s="941"/>
      <c r="B486" s="942"/>
      <c r="C486" s="942"/>
      <c r="D486" s="942"/>
      <c r="E486" s="942"/>
      <c r="F486" s="942"/>
    </row>
    <row r="487" spans="1:6" x14ac:dyDescent="0.25">
      <c r="A487" s="941"/>
      <c r="B487" s="942"/>
      <c r="C487" s="942"/>
      <c r="D487" s="942"/>
      <c r="E487" s="942"/>
      <c r="F487" s="942"/>
    </row>
    <row r="488" spans="1:6" x14ac:dyDescent="0.25">
      <c r="A488" s="941"/>
      <c r="B488" s="942"/>
      <c r="C488" s="942"/>
      <c r="D488" s="942"/>
      <c r="E488" s="942"/>
      <c r="F488" s="942"/>
    </row>
    <row r="489" spans="1:6" x14ac:dyDescent="0.25">
      <c r="A489" s="941"/>
      <c r="B489" s="942"/>
      <c r="C489" s="942"/>
      <c r="D489" s="942"/>
      <c r="E489" s="942"/>
      <c r="F489" s="942"/>
    </row>
    <row r="490" spans="1:6" x14ac:dyDescent="0.25">
      <c r="A490" s="941"/>
      <c r="B490" s="942"/>
      <c r="C490" s="942"/>
      <c r="D490" s="942"/>
      <c r="E490" s="942"/>
      <c r="F490" s="942"/>
    </row>
    <row r="491" spans="1:6" x14ac:dyDescent="0.25">
      <c r="A491" s="941"/>
      <c r="B491" s="942"/>
      <c r="C491" s="942"/>
      <c r="D491" s="942"/>
      <c r="E491" s="942"/>
      <c r="F491" s="942"/>
    </row>
    <row r="492" spans="1:6" x14ac:dyDescent="0.25">
      <c r="A492" s="941"/>
      <c r="B492" s="942"/>
      <c r="C492" s="942"/>
      <c r="D492" s="942"/>
      <c r="E492" s="942"/>
      <c r="F492" s="942"/>
    </row>
    <row r="493" spans="1:6" x14ac:dyDescent="0.25">
      <c r="A493" s="941"/>
      <c r="B493" s="942"/>
      <c r="C493" s="942"/>
      <c r="D493" s="942"/>
      <c r="E493" s="942"/>
      <c r="F493" s="942"/>
    </row>
    <row r="494" spans="1:6" x14ac:dyDescent="0.25">
      <c r="A494" s="941"/>
      <c r="B494" s="942"/>
      <c r="C494" s="942"/>
      <c r="D494" s="942"/>
      <c r="E494" s="942"/>
      <c r="F494" s="942"/>
    </row>
    <row r="495" spans="1:6" x14ac:dyDescent="0.25">
      <c r="A495" s="941"/>
      <c r="B495" s="942"/>
      <c r="C495" s="942"/>
      <c r="D495" s="942"/>
      <c r="E495" s="942"/>
      <c r="F495" s="942"/>
    </row>
    <row r="496" spans="1:6" x14ac:dyDescent="0.25">
      <c r="A496" s="941"/>
      <c r="B496" s="942"/>
      <c r="C496" s="942"/>
      <c r="D496" s="942"/>
      <c r="E496" s="942"/>
      <c r="F496" s="942"/>
    </row>
    <row r="497" spans="1:6" x14ac:dyDescent="0.25">
      <c r="A497" s="941"/>
      <c r="B497" s="942"/>
      <c r="C497" s="942"/>
      <c r="D497" s="942"/>
      <c r="E497" s="942"/>
      <c r="F497" s="942"/>
    </row>
    <row r="498" spans="1:6" x14ac:dyDescent="0.25">
      <c r="A498" s="941"/>
      <c r="B498" s="942"/>
      <c r="C498" s="942"/>
      <c r="D498" s="942"/>
      <c r="E498" s="942"/>
      <c r="F498" s="942"/>
    </row>
    <row r="499" spans="1:6" x14ac:dyDescent="0.25">
      <c r="A499" s="941"/>
      <c r="B499" s="942"/>
      <c r="C499" s="942"/>
      <c r="D499" s="942"/>
      <c r="E499" s="942"/>
      <c r="F499" s="942"/>
    </row>
    <row r="500" spans="1:6" x14ac:dyDescent="0.25">
      <c r="A500" s="941"/>
      <c r="B500" s="942"/>
      <c r="C500" s="942"/>
      <c r="D500" s="942"/>
      <c r="E500" s="942"/>
      <c r="F500" s="942"/>
    </row>
    <row r="501" spans="1:6" x14ac:dyDescent="0.25">
      <c r="A501" s="941"/>
      <c r="B501" s="942"/>
      <c r="C501" s="942"/>
      <c r="D501" s="942"/>
      <c r="E501" s="942"/>
      <c r="F501" s="942"/>
    </row>
    <row r="502" spans="1:6" x14ac:dyDescent="0.25">
      <c r="A502" s="941"/>
      <c r="B502" s="942"/>
      <c r="C502" s="942"/>
      <c r="D502" s="942"/>
      <c r="E502" s="942"/>
      <c r="F502" s="942"/>
    </row>
    <row r="503" spans="1:6" x14ac:dyDescent="0.25">
      <c r="A503" s="941"/>
      <c r="B503" s="942"/>
      <c r="C503" s="942"/>
      <c r="D503" s="942"/>
      <c r="E503" s="942"/>
      <c r="F503" s="942"/>
    </row>
    <row r="504" spans="1:6" x14ac:dyDescent="0.25">
      <c r="A504" s="941"/>
      <c r="B504" s="942"/>
      <c r="C504" s="942"/>
      <c r="D504" s="942"/>
      <c r="E504" s="942"/>
      <c r="F504" s="942"/>
    </row>
    <row r="505" spans="1:6" x14ac:dyDescent="0.25">
      <c r="A505" s="941"/>
      <c r="B505" s="942"/>
      <c r="C505" s="942"/>
      <c r="D505" s="942"/>
      <c r="E505" s="942"/>
      <c r="F505" s="942"/>
    </row>
    <row r="506" spans="1:6" x14ac:dyDescent="0.25">
      <c r="A506" s="941"/>
      <c r="B506" s="942"/>
      <c r="C506" s="942"/>
      <c r="D506" s="942"/>
      <c r="E506" s="942"/>
      <c r="F506" s="942"/>
    </row>
    <row r="507" spans="1:6" x14ac:dyDescent="0.25">
      <c r="A507" s="941"/>
      <c r="B507" s="942"/>
      <c r="C507" s="942"/>
      <c r="D507" s="942"/>
      <c r="E507" s="942"/>
      <c r="F507" s="942"/>
    </row>
    <row r="508" spans="1:6" x14ac:dyDescent="0.25">
      <c r="A508" s="941"/>
      <c r="B508" s="942"/>
      <c r="C508" s="942"/>
      <c r="D508" s="942"/>
      <c r="E508" s="942"/>
      <c r="F508" s="942"/>
    </row>
    <row r="509" spans="1:6" x14ac:dyDescent="0.25">
      <c r="A509" s="941"/>
      <c r="B509" s="942"/>
      <c r="C509" s="942"/>
      <c r="D509" s="942"/>
      <c r="E509" s="942"/>
      <c r="F509" s="942"/>
    </row>
    <row r="510" spans="1:6" x14ac:dyDescent="0.25">
      <c r="A510" s="941"/>
      <c r="B510" s="942"/>
      <c r="C510" s="942"/>
      <c r="D510" s="942"/>
      <c r="E510" s="942"/>
      <c r="F510" s="942"/>
    </row>
    <row r="511" spans="1:6" x14ac:dyDescent="0.25">
      <c r="A511" s="941"/>
      <c r="B511" s="942"/>
      <c r="C511" s="942"/>
      <c r="D511" s="942"/>
      <c r="E511" s="942"/>
      <c r="F511" s="942"/>
    </row>
    <row r="512" spans="1:6" x14ac:dyDescent="0.25">
      <c r="A512" s="941"/>
      <c r="B512" s="942"/>
      <c r="C512" s="942"/>
      <c r="D512" s="942"/>
      <c r="E512" s="942"/>
      <c r="F512" s="942"/>
    </row>
    <row r="513" spans="1:6" x14ac:dyDescent="0.25">
      <c r="A513" s="941"/>
      <c r="B513" s="942"/>
      <c r="C513" s="942"/>
      <c r="D513" s="942"/>
      <c r="E513" s="942"/>
      <c r="F513" s="942"/>
    </row>
    <row r="514" spans="1:6" x14ac:dyDescent="0.25">
      <c r="A514" s="941"/>
      <c r="B514" s="942"/>
      <c r="C514" s="942"/>
      <c r="D514" s="942"/>
      <c r="E514" s="942"/>
      <c r="F514" s="942"/>
    </row>
    <row r="515" spans="1:6" x14ac:dyDescent="0.25">
      <c r="A515" s="941"/>
      <c r="B515" s="942"/>
      <c r="C515" s="942"/>
      <c r="D515" s="942"/>
      <c r="E515" s="942"/>
      <c r="F515" s="942"/>
    </row>
    <row r="516" spans="1:6" x14ac:dyDescent="0.25">
      <c r="A516" s="941"/>
      <c r="B516" s="942"/>
      <c r="C516" s="942"/>
      <c r="D516" s="942"/>
      <c r="E516" s="942"/>
      <c r="F516" s="942"/>
    </row>
    <row r="517" spans="1:6" x14ac:dyDescent="0.25">
      <c r="A517" s="941"/>
      <c r="B517" s="942"/>
      <c r="C517" s="942"/>
      <c r="D517" s="942"/>
      <c r="E517" s="942"/>
      <c r="F517" s="942"/>
    </row>
    <row r="518" spans="1:6" x14ac:dyDescent="0.25">
      <c r="A518" s="941"/>
      <c r="B518" s="942"/>
      <c r="C518" s="942"/>
      <c r="D518" s="942"/>
      <c r="E518" s="942"/>
      <c r="F518" s="942"/>
    </row>
    <row r="519" spans="1:6" x14ac:dyDescent="0.25">
      <c r="A519" s="941"/>
      <c r="B519" s="942"/>
      <c r="C519" s="942"/>
      <c r="D519" s="942"/>
      <c r="E519" s="942"/>
      <c r="F519" s="942"/>
    </row>
    <row r="520" spans="1:6" x14ac:dyDescent="0.25">
      <c r="A520" s="941"/>
      <c r="B520" s="942"/>
      <c r="C520" s="942"/>
      <c r="D520" s="942"/>
      <c r="E520" s="942"/>
      <c r="F520" s="942"/>
    </row>
    <row r="521" spans="1:6" x14ac:dyDescent="0.25">
      <c r="A521" s="941"/>
      <c r="B521" s="942"/>
      <c r="C521" s="942"/>
      <c r="D521" s="942"/>
      <c r="E521" s="942"/>
      <c r="F521" s="942"/>
    </row>
    <row r="522" spans="1:6" x14ac:dyDescent="0.25">
      <c r="A522" s="941"/>
      <c r="B522" s="942"/>
      <c r="C522" s="942"/>
      <c r="D522" s="942"/>
      <c r="E522" s="942"/>
      <c r="F522" s="942"/>
    </row>
    <row r="523" spans="1:6" x14ac:dyDescent="0.25">
      <c r="A523" s="941"/>
      <c r="B523" s="942"/>
      <c r="C523" s="942"/>
      <c r="D523" s="942"/>
      <c r="E523" s="942"/>
      <c r="F523" s="942"/>
    </row>
    <row r="524" spans="1:6" x14ac:dyDescent="0.25">
      <c r="A524" s="941"/>
      <c r="B524" s="942"/>
      <c r="C524" s="942"/>
      <c r="D524" s="942"/>
      <c r="E524" s="942"/>
      <c r="F524" s="942"/>
    </row>
    <row r="525" spans="1:6" x14ac:dyDescent="0.25">
      <c r="A525" s="941"/>
      <c r="B525" s="942"/>
      <c r="C525" s="942"/>
      <c r="D525" s="942"/>
      <c r="E525" s="942"/>
      <c r="F525" s="942"/>
    </row>
    <row r="526" spans="1:6" x14ac:dyDescent="0.25">
      <c r="A526" s="941"/>
      <c r="B526" s="942"/>
      <c r="C526" s="942"/>
      <c r="D526" s="942"/>
      <c r="E526" s="942"/>
      <c r="F526" s="942"/>
    </row>
    <row r="527" spans="1:6" x14ac:dyDescent="0.25">
      <c r="A527" s="941"/>
      <c r="B527" s="942"/>
      <c r="C527" s="942"/>
      <c r="D527" s="942"/>
      <c r="E527" s="942"/>
      <c r="F527" s="942"/>
    </row>
    <row r="528" spans="1:6" x14ac:dyDescent="0.25">
      <c r="A528" s="941"/>
      <c r="B528" s="942"/>
      <c r="C528" s="942"/>
      <c r="D528" s="942"/>
      <c r="E528" s="942"/>
      <c r="F528" s="942"/>
    </row>
    <row r="529" spans="1:6" x14ac:dyDescent="0.25">
      <c r="A529" s="941"/>
      <c r="B529" s="942"/>
      <c r="C529" s="942"/>
      <c r="D529" s="942"/>
      <c r="E529" s="942"/>
      <c r="F529" s="942"/>
    </row>
    <row r="530" spans="1:6" x14ac:dyDescent="0.25">
      <c r="A530" s="941"/>
      <c r="B530" s="942"/>
      <c r="C530" s="942"/>
      <c r="D530" s="942"/>
      <c r="E530" s="942"/>
      <c r="F530" s="942"/>
    </row>
    <row r="531" spans="1:6" x14ac:dyDescent="0.25">
      <c r="A531" s="941"/>
      <c r="B531" s="942"/>
      <c r="C531" s="942"/>
      <c r="D531" s="942"/>
      <c r="E531" s="942"/>
      <c r="F531" s="942"/>
    </row>
    <row r="532" spans="1:6" x14ac:dyDescent="0.25">
      <c r="A532" s="941"/>
      <c r="B532" s="942"/>
      <c r="C532" s="942"/>
      <c r="D532" s="942"/>
      <c r="E532" s="942"/>
      <c r="F532" s="942"/>
    </row>
    <row r="533" spans="1:6" x14ac:dyDescent="0.25">
      <c r="A533" s="941"/>
      <c r="B533" s="942"/>
      <c r="C533" s="942"/>
      <c r="D533" s="942"/>
      <c r="E533" s="942"/>
      <c r="F533" s="942"/>
    </row>
    <row r="534" spans="1:6" x14ac:dyDescent="0.25">
      <c r="A534" s="941"/>
      <c r="B534" s="942"/>
      <c r="C534" s="942"/>
      <c r="D534" s="942"/>
      <c r="E534" s="942"/>
      <c r="F534" s="942"/>
    </row>
    <row r="535" spans="1:6" x14ac:dyDescent="0.25">
      <c r="A535" s="941"/>
      <c r="B535" s="942"/>
      <c r="C535" s="942"/>
      <c r="D535" s="942"/>
      <c r="E535" s="942"/>
      <c r="F535" s="942"/>
    </row>
    <row r="536" spans="1:6" x14ac:dyDescent="0.25">
      <c r="A536" s="941"/>
      <c r="B536" s="942"/>
      <c r="C536" s="942"/>
      <c r="D536" s="942"/>
      <c r="E536" s="942"/>
      <c r="F536" s="942"/>
    </row>
    <row r="537" spans="1:6" x14ac:dyDescent="0.25">
      <c r="A537" s="941"/>
      <c r="B537" s="942"/>
      <c r="C537" s="942"/>
      <c r="D537" s="942"/>
      <c r="E537" s="942"/>
      <c r="F537" s="942"/>
    </row>
    <row r="538" spans="1:6" x14ac:dyDescent="0.25">
      <c r="A538" s="941"/>
      <c r="B538" s="942"/>
      <c r="C538" s="942"/>
      <c r="D538" s="942"/>
      <c r="E538" s="942"/>
      <c r="F538" s="942"/>
    </row>
    <row r="539" spans="1:6" x14ac:dyDescent="0.25">
      <c r="A539" s="941"/>
      <c r="B539" s="942"/>
      <c r="C539" s="942"/>
      <c r="D539" s="942"/>
      <c r="E539" s="942"/>
      <c r="F539" s="942"/>
    </row>
    <row r="540" spans="1:6" x14ac:dyDescent="0.25">
      <c r="A540" s="941"/>
      <c r="B540" s="942"/>
      <c r="C540" s="942"/>
      <c r="D540" s="942"/>
      <c r="E540" s="942"/>
      <c r="F540" s="942"/>
    </row>
    <row r="541" spans="1:6" x14ac:dyDescent="0.25">
      <c r="A541" s="941"/>
      <c r="B541" s="942"/>
      <c r="C541" s="942"/>
      <c r="D541" s="942"/>
      <c r="E541" s="942"/>
      <c r="F541" s="942"/>
    </row>
    <row r="542" spans="1:6" x14ac:dyDescent="0.25">
      <c r="A542" s="941"/>
      <c r="B542" s="942"/>
      <c r="C542" s="942"/>
      <c r="D542" s="942"/>
      <c r="E542" s="942"/>
      <c r="F542" s="942"/>
    </row>
    <row r="543" spans="1:6" x14ac:dyDescent="0.25">
      <c r="A543" s="941"/>
      <c r="B543" s="942"/>
      <c r="C543" s="942"/>
      <c r="D543" s="942"/>
      <c r="E543" s="942"/>
      <c r="F543" s="942"/>
    </row>
    <row r="544" spans="1:6" x14ac:dyDescent="0.25">
      <c r="A544" s="941"/>
      <c r="B544" s="942"/>
      <c r="C544" s="942"/>
      <c r="D544" s="942"/>
      <c r="E544" s="942"/>
      <c r="F544" s="942"/>
    </row>
    <row r="545" spans="1:6" x14ac:dyDescent="0.25">
      <c r="A545" s="941"/>
      <c r="B545" s="942"/>
      <c r="C545" s="942"/>
      <c r="D545" s="942"/>
      <c r="E545" s="942"/>
      <c r="F545" s="942"/>
    </row>
    <row r="546" spans="1:6" x14ac:dyDescent="0.25">
      <c r="A546" s="941"/>
      <c r="B546" s="942"/>
      <c r="C546" s="942"/>
      <c r="D546" s="942"/>
      <c r="E546" s="942"/>
      <c r="F546" s="942"/>
    </row>
    <row r="547" spans="1:6" x14ac:dyDescent="0.25">
      <c r="A547" s="941"/>
      <c r="B547" s="942"/>
      <c r="C547" s="942"/>
      <c r="D547" s="942"/>
      <c r="E547" s="942"/>
      <c r="F547" s="942"/>
    </row>
    <row r="548" spans="1:6" x14ac:dyDescent="0.25">
      <c r="A548" s="941"/>
      <c r="B548" s="942"/>
      <c r="C548" s="942"/>
      <c r="D548" s="942"/>
      <c r="E548" s="942"/>
      <c r="F548" s="942"/>
    </row>
    <row r="549" spans="1:6" x14ac:dyDescent="0.25">
      <c r="A549" s="941"/>
      <c r="B549" s="942"/>
      <c r="C549" s="942"/>
      <c r="D549" s="942"/>
      <c r="E549" s="942"/>
      <c r="F549" s="942"/>
    </row>
    <row r="550" spans="1:6" x14ac:dyDescent="0.25">
      <c r="A550" s="941"/>
      <c r="B550" s="942"/>
      <c r="C550" s="942"/>
      <c r="D550" s="942"/>
      <c r="E550" s="942"/>
      <c r="F550" s="942"/>
    </row>
    <row r="551" spans="1:6" x14ac:dyDescent="0.25">
      <c r="A551" s="941"/>
      <c r="B551" s="942"/>
      <c r="C551" s="942"/>
      <c r="D551" s="942"/>
      <c r="E551" s="942"/>
      <c r="F551" s="942"/>
    </row>
    <row r="552" spans="1:6" x14ac:dyDescent="0.25">
      <c r="A552" s="941"/>
      <c r="B552" s="942"/>
      <c r="C552" s="942"/>
      <c r="D552" s="942"/>
      <c r="E552" s="942"/>
      <c r="F552" s="942"/>
    </row>
    <row r="553" spans="1:6" x14ac:dyDescent="0.25">
      <c r="A553" s="941"/>
      <c r="B553" s="942"/>
      <c r="C553" s="942"/>
      <c r="D553" s="942"/>
      <c r="E553" s="942"/>
      <c r="F553" s="942"/>
    </row>
    <row r="554" spans="1:6" x14ac:dyDescent="0.25">
      <c r="A554" s="941"/>
      <c r="B554" s="942"/>
      <c r="C554" s="942"/>
      <c r="D554" s="942"/>
      <c r="E554" s="942"/>
      <c r="F554" s="942"/>
    </row>
    <row r="555" spans="1:6" x14ac:dyDescent="0.25">
      <c r="A555" s="941"/>
      <c r="B555" s="942"/>
      <c r="C555" s="942"/>
      <c r="D555" s="942"/>
      <c r="E555" s="942"/>
      <c r="F555" s="942"/>
    </row>
    <row r="556" spans="1:6" x14ac:dyDescent="0.25">
      <c r="A556" s="941"/>
      <c r="B556" s="942"/>
      <c r="C556" s="942"/>
      <c r="D556" s="942"/>
      <c r="E556" s="942"/>
      <c r="F556" s="942"/>
    </row>
    <row r="557" spans="1:6" x14ac:dyDescent="0.25">
      <c r="A557" s="941"/>
      <c r="B557" s="942"/>
      <c r="C557" s="942"/>
      <c r="D557" s="942"/>
      <c r="E557" s="942"/>
      <c r="F557" s="942"/>
    </row>
    <row r="558" spans="1:6" x14ac:dyDescent="0.25">
      <c r="A558" s="941"/>
      <c r="B558" s="942"/>
      <c r="C558" s="942"/>
      <c r="D558" s="942"/>
      <c r="E558" s="942"/>
      <c r="F558" s="942"/>
    </row>
    <row r="559" spans="1:6" x14ac:dyDescent="0.25">
      <c r="A559" s="941"/>
      <c r="B559" s="942"/>
      <c r="C559" s="942"/>
      <c r="D559" s="942"/>
      <c r="E559" s="942"/>
      <c r="F559" s="942"/>
    </row>
    <row r="560" spans="1:6" x14ac:dyDescent="0.25">
      <c r="A560" s="941"/>
      <c r="B560" s="942"/>
      <c r="C560" s="942"/>
      <c r="D560" s="942"/>
      <c r="E560" s="942"/>
      <c r="F560" s="942"/>
    </row>
    <row r="561" spans="1:6" x14ac:dyDescent="0.25">
      <c r="A561" s="941"/>
      <c r="B561" s="942"/>
      <c r="C561" s="942"/>
      <c r="D561" s="942"/>
      <c r="E561" s="942"/>
      <c r="F561" s="942"/>
    </row>
    <row r="562" spans="1:6" x14ac:dyDescent="0.25">
      <c r="A562" s="941"/>
      <c r="B562" s="942"/>
      <c r="C562" s="942"/>
      <c r="D562" s="942"/>
      <c r="E562" s="942"/>
      <c r="F562" s="942"/>
    </row>
    <row r="563" spans="1:6" x14ac:dyDescent="0.25">
      <c r="A563" s="941"/>
      <c r="B563" s="942"/>
      <c r="C563" s="942"/>
      <c r="D563" s="942"/>
      <c r="E563" s="942"/>
      <c r="F563" s="942"/>
    </row>
    <row r="564" spans="1:6" x14ac:dyDescent="0.25">
      <c r="A564" s="941"/>
      <c r="B564" s="942"/>
      <c r="C564" s="942"/>
      <c r="D564" s="942"/>
      <c r="E564" s="942"/>
      <c r="F564" s="942"/>
    </row>
    <row r="565" spans="1:6" x14ac:dyDescent="0.25">
      <c r="A565" s="941"/>
      <c r="B565" s="942"/>
      <c r="C565" s="942"/>
      <c r="D565" s="942"/>
      <c r="E565" s="942"/>
      <c r="F565" s="942"/>
    </row>
    <row r="566" spans="1:6" x14ac:dyDescent="0.25">
      <c r="A566" s="941"/>
      <c r="B566" s="942"/>
      <c r="C566" s="942"/>
      <c r="D566" s="942"/>
      <c r="E566" s="942"/>
      <c r="F566" s="942"/>
    </row>
    <row r="567" spans="1:6" x14ac:dyDescent="0.25">
      <c r="A567" s="941"/>
      <c r="B567" s="942"/>
      <c r="C567" s="942"/>
      <c r="D567" s="942"/>
      <c r="E567" s="942"/>
      <c r="F567" s="942"/>
    </row>
    <row r="568" spans="1:6" x14ac:dyDescent="0.25">
      <c r="A568" s="941"/>
      <c r="B568" s="942"/>
      <c r="C568" s="942"/>
      <c r="D568" s="942"/>
      <c r="E568" s="942"/>
      <c r="F568" s="942"/>
    </row>
    <row r="569" spans="1:6" x14ac:dyDescent="0.25">
      <c r="A569" s="941"/>
      <c r="B569" s="942"/>
      <c r="C569" s="942"/>
      <c r="D569" s="942"/>
      <c r="E569" s="942"/>
      <c r="F569" s="942"/>
    </row>
    <row r="570" spans="1:6" x14ac:dyDescent="0.25">
      <c r="A570" s="941"/>
      <c r="B570" s="942"/>
      <c r="C570" s="942"/>
      <c r="D570" s="942"/>
      <c r="E570" s="942"/>
      <c r="F570" s="942"/>
    </row>
    <row r="571" spans="1:6" x14ac:dyDescent="0.25">
      <c r="A571" s="941"/>
      <c r="B571" s="942"/>
      <c r="C571" s="942"/>
      <c r="D571" s="942"/>
      <c r="E571" s="942"/>
      <c r="F571" s="942"/>
    </row>
    <row r="572" spans="1:6" x14ac:dyDescent="0.25">
      <c r="A572" s="941"/>
      <c r="B572" s="942"/>
      <c r="C572" s="942"/>
      <c r="D572" s="942"/>
      <c r="E572" s="942"/>
      <c r="F572" s="942"/>
    </row>
    <row r="573" spans="1:6" x14ac:dyDescent="0.25">
      <c r="A573" s="941"/>
      <c r="B573" s="942"/>
      <c r="C573" s="942"/>
      <c r="D573" s="942"/>
      <c r="E573" s="942"/>
      <c r="F573" s="942"/>
    </row>
    <row r="574" spans="1:6" x14ac:dyDescent="0.25">
      <c r="A574" s="941"/>
      <c r="B574" s="942"/>
      <c r="C574" s="942"/>
      <c r="D574" s="942"/>
      <c r="E574" s="942"/>
      <c r="F574" s="942"/>
    </row>
    <row r="575" spans="1:6" x14ac:dyDescent="0.25">
      <c r="A575" s="941"/>
      <c r="B575" s="942"/>
      <c r="C575" s="942"/>
      <c r="D575" s="942"/>
      <c r="E575" s="942"/>
      <c r="F575" s="942"/>
    </row>
    <row r="576" spans="1:6" x14ac:dyDescent="0.25">
      <c r="A576" s="941"/>
      <c r="B576" s="942"/>
      <c r="C576" s="942"/>
      <c r="D576" s="942"/>
      <c r="E576" s="942"/>
      <c r="F576" s="942"/>
    </row>
    <row r="577" spans="1:6" x14ac:dyDescent="0.25">
      <c r="A577" s="941"/>
      <c r="B577" s="942"/>
      <c r="C577" s="942"/>
      <c r="D577" s="942"/>
      <c r="E577" s="942"/>
      <c r="F577" s="942"/>
    </row>
    <row r="578" spans="1:6" x14ac:dyDescent="0.25">
      <c r="A578" s="941"/>
      <c r="B578" s="942"/>
      <c r="C578" s="942"/>
      <c r="D578" s="942"/>
      <c r="E578" s="942"/>
      <c r="F578" s="942"/>
    </row>
    <row r="579" spans="1:6" x14ac:dyDescent="0.25">
      <c r="A579" s="941"/>
      <c r="B579" s="942"/>
      <c r="C579" s="942"/>
      <c r="D579" s="942"/>
      <c r="E579" s="942"/>
      <c r="F579" s="942"/>
    </row>
    <row r="580" spans="1:6" x14ac:dyDescent="0.25">
      <c r="A580" s="941"/>
      <c r="B580" s="942"/>
      <c r="C580" s="942"/>
      <c r="D580" s="942"/>
      <c r="E580" s="942"/>
      <c r="F580" s="942"/>
    </row>
    <row r="581" spans="1:6" x14ac:dyDescent="0.25">
      <c r="A581" s="941"/>
      <c r="B581" s="942"/>
      <c r="C581" s="942"/>
      <c r="D581" s="942"/>
      <c r="E581" s="942"/>
      <c r="F581" s="942"/>
    </row>
    <row r="582" spans="1:6" x14ac:dyDescent="0.25">
      <c r="A582" s="941"/>
      <c r="B582" s="942"/>
      <c r="C582" s="942"/>
      <c r="D582" s="942"/>
      <c r="E582" s="942"/>
      <c r="F582" s="942"/>
    </row>
    <row r="583" spans="1:6" x14ac:dyDescent="0.25">
      <c r="A583" s="941"/>
      <c r="B583" s="942"/>
      <c r="C583" s="942"/>
      <c r="D583" s="942"/>
      <c r="E583" s="942"/>
      <c r="F583" s="942"/>
    </row>
    <row r="584" spans="1:6" x14ac:dyDescent="0.25">
      <c r="A584" s="941"/>
      <c r="B584" s="942"/>
      <c r="C584" s="942"/>
      <c r="D584" s="942"/>
      <c r="E584" s="942"/>
      <c r="F584" s="942"/>
    </row>
    <row r="585" spans="1:6" x14ac:dyDescent="0.25">
      <c r="A585" s="941"/>
      <c r="B585" s="942"/>
      <c r="C585" s="942"/>
      <c r="D585" s="942"/>
      <c r="E585" s="942"/>
      <c r="F585" s="942"/>
    </row>
    <row r="586" spans="1:6" x14ac:dyDescent="0.25">
      <c r="A586" s="941"/>
      <c r="B586" s="942"/>
      <c r="C586" s="942"/>
      <c r="D586" s="942"/>
      <c r="E586" s="942"/>
      <c r="F586" s="942"/>
    </row>
    <row r="587" spans="1:6" x14ac:dyDescent="0.25">
      <c r="A587" s="941"/>
      <c r="B587" s="942"/>
      <c r="C587" s="942"/>
      <c r="D587" s="942"/>
      <c r="E587" s="942"/>
      <c r="F587" s="942"/>
    </row>
    <row r="588" spans="1:6" x14ac:dyDescent="0.25">
      <c r="A588" s="941"/>
      <c r="B588" s="942"/>
      <c r="C588" s="942"/>
      <c r="D588" s="942"/>
      <c r="E588" s="942"/>
      <c r="F588" s="942"/>
    </row>
    <row r="589" spans="1:6" x14ac:dyDescent="0.25">
      <c r="A589" s="941"/>
      <c r="B589" s="942"/>
      <c r="C589" s="942"/>
      <c r="D589" s="942"/>
      <c r="E589" s="942"/>
      <c r="F589" s="942"/>
    </row>
    <row r="590" spans="1:6" x14ac:dyDescent="0.25">
      <c r="A590" s="941"/>
      <c r="B590" s="942"/>
      <c r="C590" s="942"/>
      <c r="D590" s="942"/>
      <c r="E590" s="942"/>
      <c r="F590" s="942"/>
    </row>
    <row r="591" spans="1:6" x14ac:dyDescent="0.25">
      <c r="A591" s="941"/>
      <c r="B591" s="942"/>
      <c r="C591" s="942"/>
      <c r="D591" s="942"/>
      <c r="E591" s="942"/>
      <c r="F591" s="942"/>
    </row>
    <row r="592" spans="1:6" x14ac:dyDescent="0.25">
      <c r="A592" s="941"/>
      <c r="B592" s="942"/>
      <c r="C592" s="942"/>
      <c r="D592" s="942"/>
      <c r="E592" s="942"/>
      <c r="F592" s="942"/>
    </row>
    <row r="593" spans="1:6" x14ac:dyDescent="0.25">
      <c r="A593" s="941"/>
      <c r="B593" s="942"/>
      <c r="C593" s="942"/>
      <c r="D593" s="942"/>
      <c r="E593" s="942"/>
      <c r="F593" s="942"/>
    </row>
    <row r="594" spans="1:6" x14ac:dyDescent="0.25">
      <c r="A594" s="941"/>
      <c r="B594" s="942"/>
      <c r="C594" s="942"/>
      <c r="D594" s="942"/>
      <c r="E594" s="942"/>
      <c r="F594" s="942"/>
    </row>
    <row r="595" spans="1:6" x14ac:dyDescent="0.25">
      <c r="A595" s="941"/>
      <c r="B595" s="942"/>
      <c r="C595" s="942"/>
      <c r="D595" s="942"/>
      <c r="E595" s="942"/>
      <c r="F595" s="942"/>
    </row>
    <row r="596" spans="1:6" x14ac:dyDescent="0.25">
      <c r="A596" s="941"/>
      <c r="B596" s="942"/>
      <c r="C596" s="942"/>
      <c r="D596" s="942"/>
      <c r="E596" s="942"/>
      <c r="F596" s="942"/>
    </row>
    <row r="597" spans="1:6" x14ac:dyDescent="0.25">
      <c r="A597" s="941"/>
      <c r="B597" s="942"/>
      <c r="C597" s="942"/>
      <c r="D597" s="942"/>
      <c r="E597" s="942"/>
      <c r="F597" s="942"/>
    </row>
    <row r="598" spans="1:6" x14ac:dyDescent="0.25">
      <c r="A598" s="941"/>
      <c r="B598" s="942"/>
      <c r="C598" s="942"/>
      <c r="D598" s="942"/>
      <c r="E598" s="942"/>
      <c r="F598" s="942"/>
    </row>
    <row r="599" spans="1:6" x14ac:dyDescent="0.25">
      <c r="A599" s="941"/>
      <c r="B599" s="942"/>
      <c r="C599" s="942"/>
      <c r="D599" s="942"/>
      <c r="E599" s="942"/>
      <c r="F599" s="942"/>
    </row>
    <row r="600" spans="1:6" x14ac:dyDescent="0.25">
      <c r="A600" s="941"/>
      <c r="B600" s="942"/>
      <c r="C600" s="942"/>
      <c r="D600" s="942"/>
      <c r="E600" s="942"/>
      <c r="F600" s="942"/>
    </row>
    <row r="601" spans="1:6" x14ac:dyDescent="0.25">
      <c r="A601" s="941"/>
      <c r="B601" s="942"/>
      <c r="C601" s="942"/>
      <c r="D601" s="942"/>
      <c r="E601" s="942"/>
      <c r="F601" s="942"/>
    </row>
    <row r="602" spans="1:6" x14ac:dyDescent="0.25">
      <c r="A602" s="941"/>
      <c r="B602" s="942"/>
      <c r="C602" s="942"/>
      <c r="D602" s="942"/>
      <c r="E602" s="942"/>
      <c r="F602" s="942"/>
    </row>
    <row r="603" spans="1:6" x14ac:dyDescent="0.25">
      <c r="A603" s="941"/>
      <c r="B603" s="942"/>
      <c r="C603" s="942"/>
      <c r="D603" s="942"/>
      <c r="E603" s="942"/>
      <c r="F603" s="942"/>
    </row>
    <row r="604" spans="1:6" x14ac:dyDescent="0.25">
      <c r="A604" s="941"/>
      <c r="B604" s="942"/>
      <c r="C604" s="942"/>
      <c r="D604" s="942"/>
      <c r="E604" s="942"/>
      <c r="F604" s="942"/>
    </row>
    <row r="605" spans="1:6" x14ac:dyDescent="0.25">
      <c r="A605" s="941"/>
      <c r="B605" s="942"/>
      <c r="C605" s="942"/>
      <c r="D605" s="942"/>
      <c r="E605" s="942"/>
      <c r="F605" s="942"/>
    </row>
    <row r="606" spans="1:6" x14ac:dyDescent="0.25">
      <c r="A606" s="941"/>
      <c r="B606" s="942"/>
      <c r="C606" s="942"/>
      <c r="D606" s="942"/>
      <c r="E606" s="942"/>
      <c r="F606" s="942"/>
    </row>
    <row r="607" spans="1:6" x14ac:dyDescent="0.25">
      <c r="A607" s="941"/>
      <c r="B607" s="942"/>
      <c r="C607" s="942"/>
      <c r="D607" s="942"/>
      <c r="E607" s="942"/>
      <c r="F607" s="942"/>
    </row>
    <row r="608" spans="1:6" x14ac:dyDescent="0.25">
      <c r="A608" s="941"/>
      <c r="B608" s="942"/>
      <c r="C608" s="942"/>
      <c r="D608" s="942"/>
      <c r="E608" s="942"/>
      <c r="F608" s="942"/>
    </row>
    <row r="609" spans="1:6" x14ac:dyDescent="0.25">
      <c r="A609" s="941"/>
      <c r="B609" s="942"/>
      <c r="C609" s="942"/>
      <c r="D609" s="942"/>
      <c r="E609" s="942"/>
      <c r="F609" s="942"/>
    </row>
    <row r="610" spans="1:6" x14ac:dyDescent="0.25">
      <c r="A610" s="941"/>
      <c r="B610" s="942"/>
      <c r="C610" s="942"/>
      <c r="D610" s="942"/>
      <c r="E610" s="942"/>
      <c r="F610" s="942"/>
    </row>
    <row r="611" spans="1:6" x14ac:dyDescent="0.25">
      <c r="A611" s="941"/>
      <c r="B611" s="942"/>
      <c r="C611" s="942"/>
      <c r="D611" s="942"/>
      <c r="E611" s="942"/>
      <c r="F611" s="942"/>
    </row>
    <row r="612" spans="1:6" x14ac:dyDescent="0.25">
      <c r="A612" s="941"/>
      <c r="B612" s="942"/>
      <c r="C612" s="942"/>
      <c r="D612" s="942"/>
      <c r="E612" s="942"/>
      <c r="F612" s="942"/>
    </row>
    <row r="613" spans="1:6" x14ac:dyDescent="0.25">
      <c r="A613" s="941"/>
      <c r="B613" s="942"/>
      <c r="C613" s="942"/>
      <c r="D613" s="942"/>
      <c r="E613" s="942"/>
      <c r="F613" s="942"/>
    </row>
    <row r="614" spans="1:6" x14ac:dyDescent="0.25">
      <c r="A614" s="941"/>
      <c r="B614" s="942"/>
      <c r="C614" s="942"/>
      <c r="D614" s="942"/>
      <c r="E614" s="942"/>
      <c r="F614" s="942"/>
    </row>
    <row r="615" spans="1:6" x14ac:dyDescent="0.25">
      <c r="A615" s="941"/>
      <c r="B615" s="942"/>
      <c r="C615" s="942"/>
      <c r="D615" s="942"/>
      <c r="E615" s="942"/>
      <c r="F615" s="942"/>
    </row>
    <row r="616" spans="1:6" x14ac:dyDescent="0.25">
      <c r="A616" s="941"/>
      <c r="B616" s="942"/>
      <c r="C616" s="942"/>
      <c r="D616" s="942"/>
      <c r="E616" s="942"/>
      <c r="F616" s="942"/>
    </row>
    <row r="617" spans="1:6" x14ac:dyDescent="0.25">
      <c r="A617" s="941"/>
      <c r="B617" s="942"/>
      <c r="C617" s="942"/>
      <c r="D617" s="942"/>
      <c r="E617" s="942"/>
      <c r="F617" s="942"/>
    </row>
    <row r="618" spans="1:6" x14ac:dyDescent="0.25">
      <c r="A618" s="941"/>
      <c r="B618" s="942"/>
      <c r="C618" s="942"/>
      <c r="D618" s="942"/>
      <c r="E618" s="942"/>
      <c r="F618" s="942"/>
    </row>
    <row r="619" spans="1:6" x14ac:dyDescent="0.25">
      <c r="A619" s="941"/>
      <c r="B619" s="942"/>
      <c r="C619" s="942"/>
      <c r="D619" s="942"/>
      <c r="E619" s="942"/>
      <c r="F619" s="942"/>
    </row>
    <row r="620" spans="1:6" x14ac:dyDescent="0.25">
      <c r="A620" s="941"/>
      <c r="B620" s="942"/>
      <c r="C620" s="942"/>
      <c r="D620" s="942"/>
      <c r="E620" s="942"/>
      <c r="F620" s="942"/>
    </row>
    <row r="621" spans="1:6" x14ac:dyDescent="0.25">
      <c r="A621" s="941"/>
      <c r="B621" s="942"/>
      <c r="C621" s="942"/>
      <c r="D621" s="942"/>
      <c r="E621" s="942"/>
      <c r="F621" s="942"/>
    </row>
    <row r="622" spans="1:6" x14ac:dyDescent="0.25">
      <c r="A622" s="941"/>
      <c r="B622" s="942"/>
      <c r="C622" s="942"/>
      <c r="D622" s="942"/>
      <c r="E622" s="942"/>
      <c r="F622" s="942"/>
    </row>
    <row r="623" spans="1:6" x14ac:dyDescent="0.25">
      <c r="A623" s="941"/>
      <c r="B623" s="942"/>
      <c r="C623" s="942"/>
      <c r="D623" s="942"/>
      <c r="E623" s="942"/>
      <c r="F623" s="942"/>
    </row>
    <row r="624" spans="1:6" x14ac:dyDescent="0.25">
      <c r="A624" s="941"/>
      <c r="B624" s="942"/>
      <c r="C624" s="942"/>
      <c r="D624" s="942"/>
      <c r="E624" s="942"/>
      <c r="F624" s="942"/>
    </row>
    <row r="625" spans="1:6" x14ac:dyDescent="0.25">
      <c r="A625" s="941"/>
      <c r="B625" s="942"/>
      <c r="C625" s="942"/>
      <c r="D625" s="942"/>
      <c r="E625" s="942"/>
      <c r="F625" s="942"/>
    </row>
    <row r="626" spans="1:6" x14ac:dyDescent="0.25">
      <c r="A626" s="941"/>
      <c r="B626" s="942"/>
      <c r="C626" s="942"/>
      <c r="D626" s="942"/>
      <c r="E626" s="942"/>
      <c r="F626" s="942"/>
    </row>
    <row r="627" spans="1:6" x14ac:dyDescent="0.25">
      <c r="A627" s="941"/>
      <c r="B627" s="942"/>
      <c r="C627" s="942"/>
      <c r="D627" s="942"/>
      <c r="E627" s="942"/>
      <c r="F627" s="942"/>
    </row>
    <row r="628" spans="1:6" x14ac:dyDescent="0.25">
      <c r="A628" s="941"/>
      <c r="B628" s="942"/>
      <c r="C628" s="942"/>
      <c r="D628" s="942"/>
      <c r="E628" s="942"/>
      <c r="F628" s="942"/>
    </row>
    <row r="629" spans="1:6" x14ac:dyDescent="0.25">
      <c r="A629" s="941"/>
      <c r="B629" s="942"/>
      <c r="C629" s="942"/>
      <c r="D629" s="942"/>
      <c r="E629" s="942"/>
      <c r="F629" s="942"/>
    </row>
    <row r="630" spans="1:6" x14ac:dyDescent="0.25">
      <c r="A630" s="941"/>
      <c r="B630" s="942"/>
      <c r="C630" s="942"/>
      <c r="D630" s="942"/>
      <c r="E630" s="942"/>
      <c r="F630" s="942"/>
    </row>
    <row r="631" spans="1:6" x14ac:dyDescent="0.25">
      <c r="A631" s="941"/>
      <c r="B631" s="942"/>
      <c r="C631" s="942"/>
      <c r="D631" s="942"/>
      <c r="E631" s="942"/>
      <c r="F631" s="942"/>
    </row>
    <row r="632" spans="1:6" x14ac:dyDescent="0.25">
      <c r="A632" s="941"/>
      <c r="B632" s="942"/>
      <c r="C632" s="942"/>
      <c r="D632" s="942"/>
      <c r="E632" s="942"/>
      <c r="F632" s="942"/>
    </row>
    <row r="633" spans="1:6" x14ac:dyDescent="0.25">
      <c r="A633" s="941"/>
      <c r="B633" s="942"/>
      <c r="C633" s="942"/>
      <c r="D633" s="942"/>
      <c r="E633" s="942"/>
      <c r="F633" s="942"/>
    </row>
    <row r="634" spans="1:6" x14ac:dyDescent="0.25">
      <c r="A634" s="941"/>
      <c r="B634" s="942"/>
      <c r="C634" s="942"/>
      <c r="D634" s="942"/>
      <c r="E634" s="942"/>
      <c r="F634" s="942"/>
    </row>
    <row r="635" spans="1:6" x14ac:dyDescent="0.25">
      <c r="A635" s="941"/>
      <c r="B635" s="942"/>
      <c r="C635" s="942"/>
      <c r="D635" s="942"/>
      <c r="E635" s="942"/>
      <c r="F635" s="942"/>
    </row>
    <row r="636" spans="1:6" x14ac:dyDescent="0.25">
      <c r="A636" s="941"/>
      <c r="B636" s="942"/>
      <c r="C636" s="942"/>
      <c r="D636" s="942"/>
      <c r="E636" s="942"/>
      <c r="F636" s="942"/>
    </row>
    <row r="637" spans="1:6" x14ac:dyDescent="0.25">
      <c r="A637" s="941"/>
      <c r="B637" s="942"/>
      <c r="C637" s="942"/>
      <c r="D637" s="942"/>
      <c r="E637" s="942"/>
      <c r="F637" s="942"/>
    </row>
    <row r="638" spans="1:6" x14ac:dyDescent="0.25">
      <c r="A638" s="941"/>
      <c r="B638" s="942"/>
      <c r="C638" s="942"/>
      <c r="D638" s="942"/>
      <c r="E638" s="942"/>
      <c r="F638" s="942"/>
    </row>
    <row r="639" spans="1:6" x14ac:dyDescent="0.25">
      <c r="A639" s="941"/>
      <c r="B639" s="942"/>
      <c r="C639" s="942"/>
      <c r="D639" s="942"/>
      <c r="E639" s="942"/>
      <c r="F639" s="942"/>
    </row>
    <row r="640" spans="1:6" x14ac:dyDescent="0.25">
      <c r="A640" s="941"/>
      <c r="B640" s="942"/>
      <c r="C640" s="942"/>
      <c r="D640" s="942"/>
      <c r="E640" s="942"/>
      <c r="F640" s="942"/>
    </row>
    <row r="641" spans="1:6" x14ac:dyDescent="0.25">
      <c r="A641" s="941"/>
      <c r="B641" s="942"/>
      <c r="C641" s="942"/>
      <c r="D641" s="942"/>
      <c r="E641" s="942"/>
      <c r="F641" s="942"/>
    </row>
    <row r="642" spans="1:6" x14ac:dyDescent="0.25">
      <c r="A642" s="941"/>
      <c r="B642" s="942"/>
      <c r="C642" s="942"/>
      <c r="D642" s="942"/>
      <c r="E642" s="942"/>
      <c r="F642" s="942"/>
    </row>
    <row r="643" spans="1:6" x14ac:dyDescent="0.25">
      <c r="A643" s="941"/>
      <c r="B643" s="942"/>
      <c r="C643" s="942"/>
      <c r="D643" s="942"/>
      <c r="E643" s="942"/>
      <c r="F643" s="942"/>
    </row>
    <row r="644" spans="1:6" x14ac:dyDescent="0.25">
      <c r="A644" s="941"/>
      <c r="B644" s="942"/>
      <c r="C644" s="942"/>
      <c r="D644" s="942"/>
      <c r="E644" s="942"/>
      <c r="F644" s="942"/>
    </row>
    <row r="645" spans="1:6" x14ac:dyDescent="0.25">
      <c r="A645" s="941"/>
      <c r="B645" s="942"/>
      <c r="C645" s="942"/>
      <c r="D645" s="942"/>
      <c r="E645" s="942"/>
      <c r="F645" s="942"/>
    </row>
    <row r="646" spans="1:6" x14ac:dyDescent="0.25">
      <c r="A646" s="941"/>
      <c r="B646" s="942"/>
      <c r="C646" s="942"/>
      <c r="D646" s="942"/>
      <c r="E646" s="942"/>
      <c r="F646" s="942"/>
    </row>
    <row r="647" spans="1:6" x14ac:dyDescent="0.25">
      <c r="A647" s="941"/>
      <c r="B647" s="942"/>
      <c r="C647" s="942"/>
      <c r="D647" s="942"/>
      <c r="E647" s="942"/>
      <c r="F647" s="942"/>
    </row>
    <row r="648" spans="1:6" x14ac:dyDescent="0.25">
      <c r="A648" s="941"/>
      <c r="B648" s="942"/>
      <c r="C648" s="942"/>
      <c r="D648" s="942"/>
      <c r="E648" s="942"/>
      <c r="F648" s="942"/>
    </row>
    <row r="649" spans="1:6" x14ac:dyDescent="0.25">
      <c r="A649" s="941"/>
      <c r="B649" s="942"/>
      <c r="C649" s="942"/>
      <c r="D649" s="942"/>
      <c r="E649" s="942"/>
      <c r="F649" s="942"/>
    </row>
    <row r="650" spans="1:6" x14ac:dyDescent="0.25">
      <c r="A650" s="941"/>
      <c r="B650" s="942"/>
      <c r="C650" s="942"/>
      <c r="D650" s="942"/>
      <c r="E650" s="942"/>
      <c r="F650" s="942"/>
    </row>
    <row r="651" spans="1:6" x14ac:dyDescent="0.25">
      <c r="A651" s="941"/>
      <c r="B651" s="942"/>
      <c r="C651" s="942"/>
      <c r="D651" s="942"/>
      <c r="E651" s="942"/>
      <c r="F651" s="942"/>
    </row>
    <row r="652" spans="1:6" x14ac:dyDescent="0.25">
      <c r="A652" s="941"/>
      <c r="B652" s="942"/>
      <c r="C652" s="942"/>
      <c r="D652" s="942"/>
      <c r="E652" s="942"/>
      <c r="F652" s="942"/>
    </row>
    <row r="653" spans="1:6" x14ac:dyDescent="0.25">
      <c r="A653" s="941"/>
      <c r="B653" s="942"/>
      <c r="C653" s="942"/>
      <c r="D653" s="942"/>
      <c r="E653" s="942"/>
      <c r="F653" s="942"/>
    </row>
    <row r="654" spans="1:6" x14ac:dyDescent="0.25">
      <c r="A654" s="941"/>
      <c r="B654" s="942"/>
      <c r="C654" s="942"/>
      <c r="D654" s="942"/>
      <c r="E654" s="942"/>
      <c r="F654" s="942"/>
    </row>
    <row r="655" spans="1:6" x14ac:dyDescent="0.25">
      <c r="A655" s="941"/>
      <c r="B655" s="942"/>
      <c r="C655" s="942"/>
      <c r="D655" s="942"/>
      <c r="E655" s="942"/>
      <c r="F655" s="942"/>
    </row>
    <row r="656" spans="1:6" x14ac:dyDescent="0.25">
      <c r="A656" s="941"/>
      <c r="B656" s="942"/>
      <c r="C656" s="942"/>
      <c r="D656" s="942"/>
      <c r="E656" s="942"/>
      <c r="F656" s="942"/>
    </row>
    <row r="657" spans="1:6" x14ac:dyDescent="0.25">
      <c r="A657" s="941"/>
      <c r="B657" s="942"/>
      <c r="C657" s="942"/>
      <c r="D657" s="942"/>
      <c r="E657" s="942"/>
      <c r="F657" s="942"/>
    </row>
    <row r="658" spans="1:6" x14ac:dyDescent="0.25">
      <c r="A658" s="941"/>
      <c r="B658" s="942"/>
      <c r="C658" s="942"/>
      <c r="D658" s="942"/>
      <c r="E658" s="942"/>
      <c r="F658" s="942"/>
    </row>
    <row r="659" spans="1:6" x14ac:dyDescent="0.25">
      <c r="A659" s="941"/>
      <c r="B659" s="942"/>
      <c r="C659" s="942"/>
      <c r="D659" s="942"/>
      <c r="E659" s="942"/>
      <c r="F659" s="942"/>
    </row>
    <row r="660" spans="1:6" x14ac:dyDescent="0.25">
      <c r="A660" s="941"/>
      <c r="B660" s="942"/>
      <c r="C660" s="942"/>
      <c r="D660" s="942"/>
      <c r="E660" s="942"/>
      <c r="F660" s="942"/>
    </row>
    <row r="661" spans="1:6" x14ac:dyDescent="0.25">
      <c r="A661" s="941"/>
      <c r="B661" s="942"/>
      <c r="C661" s="942"/>
      <c r="D661" s="942"/>
      <c r="E661" s="942"/>
      <c r="F661" s="942"/>
    </row>
    <row r="662" spans="1:6" x14ac:dyDescent="0.25">
      <c r="A662" s="941"/>
      <c r="B662" s="942"/>
      <c r="C662" s="942"/>
      <c r="D662" s="942"/>
      <c r="E662" s="942"/>
      <c r="F662" s="942"/>
    </row>
    <row r="663" spans="1:6" x14ac:dyDescent="0.25">
      <c r="A663" s="941"/>
      <c r="B663" s="942"/>
      <c r="C663" s="942"/>
      <c r="D663" s="942"/>
      <c r="E663" s="942"/>
      <c r="F663" s="942"/>
    </row>
    <row r="664" spans="1:6" x14ac:dyDescent="0.25">
      <c r="A664" s="941"/>
      <c r="B664" s="942"/>
      <c r="C664" s="942"/>
      <c r="D664" s="942"/>
      <c r="E664" s="942"/>
      <c r="F664" s="942"/>
    </row>
    <row r="665" spans="1:6" x14ac:dyDescent="0.25">
      <c r="A665" s="941"/>
      <c r="B665" s="942"/>
      <c r="C665" s="942"/>
      <c r="D665" s="942"/>
      <c r="E665" s="942"/>
      <c r="F665" s="942"/>
    </row>
    <row r="666" spans="1:6" x14ac:dyDescent="0.25">
      <c r="A666" s="941"/>
      <c r="B666" s="942"/>
      <c r="C666" s="942"/>
      <c r="D666" s="942"/>
      <c r="E666" s="942"/>
      <c r="F666" s="942"/>
    </row>
    <row r="667" spans="1:6" x14ac:dyDescent="0.25">
      <c r="A667" s="941"/>
      <c r="B667" s="942"/>
      <c r="C667" s="942"/>
      <c r="D667" s="942"/>
      <c r="E667" s="942"/>
      <c r="F667" s="942"/>
    </row>
    <row r="668" spans="1:6" x14ac:dyDescent="0.25">
      <c r="A668" s="941"/>
      <c r="B668" s="942"/>
      <c r="C668" s="942"/>
      <c r="D668" s="942"/>
      <c r="E668" s="942"/>
      <c r="F668" s="942"/>
    </row>
    <row r="669" spans="1:6" x14ac:dyDescent="0.25">
      <c r="A669" s="941"/>
      <c r="B669" s="942"/>
      <c r="C669" s="942"/>
      <c r="D669" s="942"/>
      <c r="E669" s="942"/>
      <c r="F669" s="942"/>
    </row>
    <row r="670" spans="1:6" x14ac:dyDescent="0.25">
      <c r="A670" s="941"/>
      <c r="B670" s="942"/>
      <c r="C670" s="942"/>
      <c r="D670" s="942"/>
      <c r="E670" s="942"/>
      <c r="F670" s="942"/>
    </row>
    <row r="671" spans="1:6" x14ac:dyDescent="0.25">
      <c r="A671" s="941"/>
      <c r="B671" s="942"/>
      <c r="C671" s="942"/>
      <c r="D671" s="942"/>
      <c r="E671" s="942"/>
      <c r="F671" s="942"/>
    </row>
    <row r="672" spans="1:6" x14ac:dyDescent="0.25">
      <c r="A672" s="941"/>
      <c r="B672" s="942"/>
      <c r="C672" s="942"/>
      <c r="D672" s="942"/>
      <c r="E672" s="942"/>
      <c r="F672" s="942"/>
    </row>
    <row r="673" spans="1:6" x14ac:dyDescent="0.25">
      <c r="A673" s="941"/>
      <c r="B673" s="942"/>
      <c r="C673" s="942"/>
      <c r="D673" s="942"/>
      <c r="E673" s="942"/>
      <c r="F673" s="942"/>
    </row>
    <row r="674" spans="1:6" x14ac:dyDescent="0.25">
      <c r="A674" s="941"/>
      <c r="B674" s="942"/>
      <c r="C674" s="942"/>
      <c r="D674" s="942"/>
      <c r="E674" s="942"/>
      <c r="F674" s="942"/>
    </row>
    <row r="675" spans="1:6" x14ac:dyDescent="0.25">
      <c r="A675" s="941"/>
      <c r="B675" s="942"/>
      <c r="C675" s="942"/>
      <c r="D675" s="942"/>
      <c r="E675" s="942"/>
      <c r="F675" s="942"/>
    </row>
    <row r="676" spans="1:6" x14ac:dyDescent="0.25">
      <c r="A676" s="941"/>
      <c r="B676" s="942"/>
      <c r="C676" s="942"/>
      <c r="D676" s="942"/>
      <c r="E676" s="942"/>
      <c r="F676" s="942"/>
    </row>
    <row r="677" spans="1:6" x14ac:dyDescent="0.25">
      <c r="A677" s="941"/>
      <c r="B677" s="942"/>
      <c r="C677" s="942"/>
      <c r="D677" s="942"/>
      <c r="E677" s="942"/>
      <c r="F677" s="942"/>
    </row>
    <row r="678" spans="1:6" x14ac:dyDescent="0.25">
      <c r="A678" s="941"/>
      <c r="B678" s="942"/>
      <c r="C678" s="942"/>
      <c r="D678" s="942"/>
      <c r="E678" s="942"/>
      <c r="F678" s="942"/>
    </row>
    <row r="679" spans="1:6" x14ac:dyDescent="0.25">
      <c r="A679" s="941"/>
      <c r="B679" s="942"/>
      <c r="C679" s="942"/>
      <c r="D679" s="942"/>
      <c r="E679" s="942"/>
      <c r="F679" s="942"/>
    </row>
    <row r="680" spans="1:6" x14ac:dyDescent="0.25">
      <c r="A680" s="941"/>
      <c r="B680" s="942"/>
      <c r="C680" s="942"/>
      <c r="D680" s="942"/>
      <c r="E680" s="942"/>
      <c r="F680" s="942"/>
    </row>
    <row r="681" spans="1:6" x14ac:dyDescent="0.25">
      <c r="A681" s="941"/>
      <c r="B681" s="942"/>
      <c r="C681" s="942"/>
      <c r="D681" s="942"/>
      <c r="E681" s="942"/>
      <c r="F681" s="942"/>
    </row>
    <row r="682" spans="1:6" x14ac:dyDescent="0.25">
      <c r="A682" s="941"/>
      <c r="B682" s="942"/>
      <c r="C682" s="942"/>
      <c r="D682" s="942"/>
      <c r="E682" s="942"/>
      <c r="F682" s="942"/>
    </row>
    <row r="683" spans="1:6" x14ac:dyDescent="0.25">
      <c r="A683" s="941"/>
      <c r="B683" s="942"/>
      <c r="C683" s="942"/>
      <c r="D683" s="942"/>
      <c r="E683" s="942"/>
      <c r="F683" s="942"/>
    </row>
    <row r="684" spans="1:6" x14ac:dyDescent="0.25">
      <c r="A684" s="941"/>
      <c r="B684" s="942"/>
      <c r="C684" s="942"/>
      <c r="D684" s="942"/>
      <c r="E684" s="942"/>
      <c r="F684" s="942"/>
    </row>
    <row r="685" spans="1:6" x14ac:dyDescent="0.25">
      <c r="A685" s="941"/>
      <c r="B685" s="942"/>
      <c r="C685" s="942"/>
      <c r="D685" s="942"/>
      <c r="E685" s="942"/>
      <c r="F685" s="942"/>
    </row>
    <row r="686" spans="1:6" x14ac:dyDescent="0.25">
      <c r="A686" s="941"/>
      <c r="B686" s="942"/>
      <c r="C686" s="942"/>
      <c r="D686" s="942"/>
      <c r="E686" s="942"/>
      <c r="F686" s="942"/>
    </row>
    <row r="687" spans="1:6" x14ac:dyDescent="0.25">
      <c r="A687" s="941"/>
      <c r="B687" s="942"/>
      <c r="C687" s="942"/>
      <c r="D687" s="942"/>
      <c r="E687" s="942"/>
      <c r="F687" s="942"/>
    </row>
    <row r="688" spans="1:6" x14ac:dyDescent="0.25">
      <c r="A688" s="941"/>
      <c r="B688" s="942"/>
      <c r="C688" s="942"/>
      <c r="D688" s="942"/>
      <c r="E688" s="942"/>
      <c r="F688" s="942"/>
    </row>
    <row r="689" spans="1:6" x14ac:dyDescent="0.25">
      <c r="A689" s="941"/>
      <c r="B689" s="942"/>
      <c r="C689" s="942"/>
      <c r="D689" s="942"/>
      <c r="E689" s="942"/>
      <c r="F689" s="942"/>
    </row>
    <row r="690" spans="1:6" x14ac:dyDescent="0.25">
      <c r="A690" s="941"/>
      <c r="B690" s="942"/>
      <c r="C690" s="942"/>
      <c r="D690" s="942"/>
      <c r="E690" s="942"/>
      <c r="F690" s="942"/>
    </row>
    <row r="691" spans="1:6" x14ac:dyDescent="0.25">
      <c r="A691" s="941"/>
      <c r="B691" s="942"/>
      <c r="C691" s="942"/>
      <c r="D691" s="942"/>
      <c r="E691" s="942"/>
      <c r="F691" s="942"/>
    </row>
    <row r="692" spans="1:6" x14ac:dyDescent="0.25">
      <c r="A692" s="941"/>
      <c r="B692" s="942"/>
      <c r="C692" s="942"/>
      <c r="D692" s="942"/>
      <c r="E692" s="942"/>
      <c r="F692" s="942"/>
    </row>
    <row r="693" spans="1:6" x14ac:dyDescent="0.25">
      <c r="A693" s="941"/>
      <c r="B693" s="942"/>
      <c r="C693" s="942"/>
      <c r="D693" s="942"/>
      <c r="E693" s="942"/>
      <c r="F693" s="942"/>
    </row>
    <row r="694" spans="1:6" x14ac:dyDescent="0.25">
      <c r="A694" s="941"/>
      <c r="B694" s="942"/>
      <c r="C694" s="942"/>
      <c r="D694" s="942"/>
      <c r="E694" s="942"/>
      <c r="F694" s="942"/>
    </row>
    <row r="695" spans="1:6" x14ac:dyDescent="0.25">
      <c r="A695" s="941"/>
      <c r="B695" s="942"/>
      <c r="C695" s="942"/>
      <c r="D695" s="942"/>
      <c r="E695" s="942"/>
      <c r="F695" s="942"/>
    </row>
    <row r="696" spans="1:6" x14ac:dyDescent="0.25">
      <c r="A696" s="941"/>
      <c r="B696" s="942"/>
      <c r="C696" s="942"/>
      <c r="D696" s="942"/>
      <c r="E696" s="942"/>
      <c r="F696" s="942"/>
    </row>
    <row r="697" spans="1:6" x14ac:dyDescent="0.25">
      <c r="A697" s="941"/>
      <c r="B697" s="942"/>
      <c r="C697" s="942"/>
      <c r="D697" s="942"/>
      <c r="E697" s="942"/>
      <c r="F697" s="942"/>
    </row>
    <row r="698" spans="1:6" x14ac:dyDescent="0.25">
      <c r="A698" s="941"/>
      <c r="B698" s="942"/>
      <c r="C698" s="942"/>
      <c r="D698" s="942"/>
      <c r="E698" s="942"/>
      <c r="F698" s="942"/>
    </row>
    <row r="699" spans="1:6" x14ac:dyDescent="0.25">
      <c r="A699" s="941"/>
      <c r="B699" s="942"/>
      <c r="C699" s="942"/>
      <c r="D699" s="942"/>
      <c r="E699" s="942"/>
      <c r="F699" s="942"/>
    </row>
    <row r="700" spans="1:6" x14ac:dyDescent="0.25">
      <c r="A700" s="941"/>
      <c r="B700" s="942"/>
      <c r="C700" s="942"/>
      <c r="D700" s="942"/>
      <c r="E700" s="942"/>
      <c r="F700" s="942"/>
    </row>
    <row r="701" spans="1:6" x14ac:dyDescent="0.25">
      <c r="A701" s="941"/>
      <c r="B701" s="942"/>
      <c r="C701" s="942"/>
      <c r="D701" s="942"/>
      <c r="E701" s="942"/>
      <c r="F701" s="942"/>
    </row>
    <row r="702" spans="1:6" x14ac:dyDescent="0.25">
      <c r="A702" s="941"/>
      <c r="B702" s="942"/>
      <c r="C702" s="942"/>
      <c r="D702" s="942"/>
      <c r="E702" s="942"/>
      <c r="F702" s="942"/>
    </row>
    <row r="703" spans="1:6" x14ac:dyDescent="0.25">
      <c r="A703" s="941"/>
      <c r="B703" s="942"/>
      <c r="C703" s="942"/>
      <c r="D703" s="942"/>
      <c r="E703" s="942"/>
      <c r="F703" s="942"/>
    </row>
    <row r="704" spans="1:6" x14ac:dyDescent="0.25">
      <c r="A704" s="941"/>
      <c r="B704" s="942"/>
      <c r="C704" s="942"/>
      <c r="D704" s="942"/>
      <c r="E704" s="942"/>
      <c r="F704" s="942"/>
    </row>
    <row r="705" spans="1:6" x14ac:dyDescent="0.25">
      <c r="A705" s="941"/>
      <c r="B705" s="942"/>
      <c r="C705" s="942"/>
      <c r="D705" s="942"/>
      <c r="E705" s="942"/>
      <c r="F705" s="942"/>
    </row>
    <row r="706" spans="1:6" x14ac:dyDescent="0.25">
      <c r="A706" s="941"/>
      <c r="B706" s="942"/>
      <c r="C706" s="942"/>
      <c r="D706" s="942"/>
      <c r="E706" s="942"/>
      <c r="F706" s="942"/>
    </row>
    <row r="707" spans="1:6" x14ac:dyDescent="0.25">
      <c r="A707" s="941"/>
      <c r="B707" s="942"/>
      <c r="C707" s="942"/>
      <c r="D707" s="942"/>
      <c r="E707" s="942"/>
      <c r="F707" s="942"/>
    </row>
    <row r="708" spans="1:6" x14ac:dyDescent="0.25">
      <c r="A708" s="941"/>
      <c r="B708" s="942"/>
      <c r="C708" s="942"/>
      <c r="D708" s="942"/>
      <c r="E708" s="942"/>
      <c r="F708" s="942"/>
    </row>
    <row r="709" spans="1:6" x14ac:dyDescent="0.25">
      <c r="A709" s="941"/>
      <c r="B709" s="942"/>
      <c r="C709" s="942"/>
      <c r="D709" s="942"/>
      <c r="E709" s="942"/>
      <c r="F709" s="942"/>
    </row>
    <row r="710" spans="1:6" x14ac:dyDescent="0.25">
      <c r="A710" s="941"/>
      <c r="B710" s="942"/>
      <c r="C710" s="942"/>
      <c r="D710" s="942"/>
      <c r="E710" s="942"/>
      <c r="F710" s="942"/>
    </row>
    <row r="711" spans="1:6" x14ac:dyDescent="0.25">
      <c r="A711" s="941"/>
      <c r="B711" s="942"/>
      <c r="C711" s="942"/>
      <c r="D711" s="942"/>
      <c r="E711" s="942"/>
      <c r="F711" s="942"/>
    </row>
    <row r="712" spans="1:6" x14ac:dyDescent="0.25">
      <c r="A712" s="941"/>
      <c r="B712" s="942"/>
      <c r="C712" s="942"/>
      <c r="D712" s="942"/>
      <c r="E712" s="942"/>
      <c r="F712" s="942"/>
    </row>
    <row r="713" spans="1:6" x14ac:dyDescent="0.25">
      <c r="A713" s="941"/>
      <c r="B713" s="942"/>
      <c r="C713" s="942"/>
      <c r="D713" s="942"/>
      <c r="E713" s="942"/>
      <c r="F713" s="942"/>
    </row>
    <row r="714" spans="1:6" x14ac:dyDescent="0.25">
      <c r="A714" s="941"/>
      <c r="B714" s="942"/>
      <c r="C714" s="942"/>
      <c r="D714" s="942"/>
      <c r="E714" s="942"/>
      <c r="F714" s="942"/>
    </row>
    <row r="715" spans="1:6" x14ac:dyDescent="0.25">
      <c r="A715" s="941"/>
      <c r="B715" s="942"/>
      <c r="C715" s="942"/>
      <c r="D715" s="942"/>
      <c r="E715" s="942"/>
      <c r="F715" s="942"/>
    </row>
    <row r="716" spans="1:6" x14ac:dyDescent="0.25">
      <c r="A716" s="941"/>
      <c r="B716" s="942"/>
      <c r="C716" s="942"/>
      <c r="D716" s="942"/>
      <c r="E716" s="942"/>
      <c r="F716" s="942"/>
    </row>
    <row r="717" spans="1:6" x14ac:dyDescent="0.25">
      <c r="A717" s="941"/>
      <c r="B717" s="942"/>
      <c r="C717" s="942"/>
      <c r="D717" s="942"/>
      <c r="E717" s="942"/>
      <c r="F717" s="942"/>
    </row>
    <row r="718" spans="1:6" x14ac:dyDescent="0.25">
      <c r="A718" s="941"/>
      <c r="B718" s="942"/>
      <c r="C718" s="942"/>
      <c r="D718" s="942"/>
      <c r="E718" s="942"/>
      <c r="F718" s="942"/>
    </row>
    <row r="719" spans="1:6" x14ac:dyDescent="0.25">
      <c r="A719" s="941"/>
      <c r="B719" s="942"/>
      <c r="C719" s="942"/>
      <c r="D719" s="942"/>
      <c r="E719" s="942"/>
      <c r="F719" s="942"/>
    </row>
    <row r="720" spans="1:6" x14ac:dyDescent="0.25">
      <c r="A720" s="941"/>
      <c r="B720" s="942"/>
      <c r="C720" s="942"/>
      <c r="D720" s="942"/>
      <c r="E720" s="942"/>
      <c r="F720" s="942"/>
    </row>
    <row r="721" spans="1:6" x14ac:dyDescent="0.25">
      <c r="A721" s="941"/>
      <c r="B721" s="942"/>
      <c r="C721" s="942"/>
      <c r="D721" s="942"/>
      <c r="E721" s="942"/>
      <c r="F721" s="942"/>
    </row>
    <row r="722" spans="1:6" x14ac:dyDescent="0.25">
      <c r="A722" s="941"/>
      <c r="B722" s="942"/>
      <c r="C722" s="942"/>
      <c r="D722" s="942"/>
      <c r="E722" s="942"/>
      <c r="F722" s="942"/>
    </row>
    <row r="723" spans="1:6" x14ac:dyDescent="0.25">
      <c r="A723" s="941"/>
      <c r="B723" s="942"/>
      <c r="C723" s="942"/>
      <c r="D723" s="942"/>
      <c r="E723" s="942"/>
      <c r="F723" s="942"/>
    </row>
    <row r="724" spans="1:6" x14ac:dyDescent="0.25">
      <c r="A724" s="941"/>
      <c r="B724" s="942"/>
      <c r="C724" s="942"/>
      <c r="D724" s="942"/>
      <c r="E724" s="942"/>
      <c r="F724" s="942"/>
    </row>
    <row r="725" spans="1:6" x14ac:dyDescent="0.25">
      <c r="A725" s="941"/>
      <c r="B725" s="942"/>
      <c r="C725" s="942"/>
      <c r="D725" s="942"/>
      <c r="E725" s="942"/>
      <c r="F725" s="942"/>
    </row>
    <row r="726" spans="1:6" x14ac:dyDescent="0.25">
      <c r="A726" s="941"/>
      <c r="B726" s="942"/>
      <c r="C726" s="942"/>
      <c r="D726" s="942"/>
      <c r="E726" s="942"/>
      <c r="F726" s="942"/>
    </row>
    <row r="727" spans="1:6" x14ac:dyDescent="0.25">
      <c r="A727" s="941"/>
      <c r="B727" s="942"/>
      <c r="C727" s="942"/>
      <c r="D727" s="942"/>
      <c r="E727" s="942"/>
      <c r="F727" s="942"/>
    </row>
    <row r="728" spans="1:6" x14ac:dyDescent="0.25">
      <c r="A728" s="941"/>
      <c r="B728" s="942"/>
      <c r="C728" s="942"/>
      <c r="D728" s="942"/>
      <c r="E728" s="942"/>
      <c r="F728" s="942"/>
    </row>
    <row r="729" spans="1:6" x14ac:dyDescent="0.25">
      <c r="A729" s="941"/>
      <c r="B729" s="942"/>
      <c r="C729" s="942"/>
      <c r="D729" s="942"/>
      <c r="E729" s="942"/>
      <c r="F729" s="942"/>
    </row>
    <row r="730" spans="1:6" x14ac:dyDescent="0.25">
      <c r="A730" s="941"/>
      <c r="B730" s="942"/>
      <c r="C730" s="942"/>
      <c r="D730" s="942"/>
      <c r="E730" s="942"/>
      <c r="F730" s="942"/>
    </row>
    <row r="731" spans="1:6" x14ac:dyDescent="0.25">
      <c r="A731" s="941"/>
      <c r="B731" s="942"/>
      <c r="C731" s="942"/>
      <c r="D731" s="942"/>
      <c r="E731" s="942"/>
      <c r="F731" s="942"/>
    </row>
    <row r="732" spans="1:6" x14ac:dyDescent="0.25">
      <c r="A732" s="941"/>
      <c r="B732" s="942"/>
      <c r="C732" s="942"/>
      <c r="D732" s="942"/>
      <c r="E732" s="942"/>
      <c r="F732" s="942"/>
    </row>
    <row r="733" spans="1:6" x14ac:dyDescent="0.25">
      <c r="A733" s="941"/>
      <c r="B733" s="942"/>
      <c r="C733" s="942"/>
      <c r="D733" s="942"/>
      <c r="E733" s="942"/>
      <c r="F733" s="942"/>
    </row>
    <row r="734" spans="1:6" x14ac:dyDescent="0.25">
      <c r="A734" s="941"/>
      <c r="B734" s="942"/>
      <c r="C734" s="942"/>
      <c r="D734" s="942"/>
      <c r="E734" s="942"/>
      <c r="F734" s="942"/>
    </row>
    <row r="735" spans="1:6" x14ac:dyDescent="0.25">
      <c r="A735" s="941"/>
      <c r="B735" s="942"/>
      <c r="C735" s="942"/>
      <c r="D735" s="942"/>
      <c r="E735" s="942"/>
      <c r="F735" s="942"/>
    </row>
    <row r="736" spans="1:6" x14ac:dyDescent="0.25">
      <c r="A736" s="941"/>
      <c r="B736" s="942"/>
      <c r="C736" s="942"/>
      <c r="D736" s="942"/>
      <c r="E736" s="942"/>
      <c r="F736" s="942"/>
    </row>
    <row r="737" spans="1:6" x14ac:dyDescent="0.25">
      <c r="A737" s="941"/>
      <c r="B737" s="942"/>
      <c r="C737" s="942"/>
      <c r="D737" s="942"/>
      <c r="E737" s="942"/>
      <c r="F737" s="942"/>
    </row>
    <row r="738" spans="1:6" x14ac:dyDescent="0.25">
      <c r="A738" s="941"/>
      <c r="B738" s="942"/>
      <c r="C738" s="942"/>
      <c r="D738" s="942"/>
      <c r="E738" s="942"/>
      <c r="F738" s="942"/>
    </row>
    <row r="739" spans="1:6" x14ac:dyDescent="0.25">
      <c r="A739" s="941"/>
      <c r="B739" s="942"/>
      <c r="C739" s="942"/>
      <c r="D739" s="942"/>
      <c r="E739" s="942"/>
      <c r="F739" s="942"/>
    </row>
    <row r="740" spans="1:6" x14ac:dyDescent="0.25">
      <c r="A740" s="941"/>
      <c r="B740" s="942"/>
      <c r="C740" s="942"/>
      <c r="D740" s="942"/>
      <c r="E740" s="942"/>
      <c r="F740" s="942"/>
    </row>
    <row r="741" spans="1:6" x14ac:dyDescent="0.25">
      <c r="A741" s="941"/>
      <c r="B741" s="942"/>
      <c r="C741" s="942"/>
      <c r="D741" s="942"/>
      <c r="E741" s="942"/>
      <c r="F741" s="942"/>
    </row>
    <row r="742" spans="1:6" x14ac:dyDescent="0.25">
      <c r="A742" s="941"/>
      <c r="B742" s="942"/>
      <c r="C742" s="942"/>
      <c r="D742" s="942"/>
      <c r="E742" s="942"/>
      <c r="F742" s="942"/>
    </row>
    <row r="743" spans="1:6" x14ac:dyDescent="0.25">
      <c r="A743" s="941"/>
      <c r="B743" s="942"/>
      <c r="C743" s="942"/>
      <c r="D743" s="942"/>
      <c r="E743" s="942"/>
      <c r="F743" s="942"/>
    </row>
    <row r="744" spans="1:6" x14ac:dyDescent="0.25">
      <c r="A744" s="941"/>
      <c r="B744" s="942"/>
      <c r="C744" s="942"/>
      <c r="D744" s="942"/>
      <c r="E744" s="942"/>
      <c r="F744" s="942"/>
    </row>
    <row r="745" spans="1:6" x14ac:dyDescent="0.25">
      <c r="A745" s="941"/>
      <c r="B745" s="942"/>
      <c r="C745" s="942"/>
      <c r="D745" s="942"/>
      <c r="E745" s="942"/>
      <c r="F745" s="942"/>
    </row>
    <row r="746" spans="1:6" x14ac:dyDescent="0.25">
      <c r="A746" s="941"/>
      <c r="B746" s="942"/>
      <c r="C746" s="942"/>
      <c r="D746" s="942"/>
      <c r="E746" s="942"/>
      <c r="F746" s="942"/>
    </row>
    <row r="747" spans="1:6" x14ac:dyDescent="0.25">
      <c r="A747" s="941"/>
      <c r="B747" s="942"/>
      <c r="C747" s="942"/>
      <c r="D747" s="942"/>
      <c r="E747" s="942"/>
      <c r="F747" s="942"/>
    </row>
    <row r="748" spans="1:6" x14ac:dyDescent="0.25">
      <c r="A748" s="941"/>
      <c r="B748" s="942"/>
      <c r="C748" s="942"/>
      <c r="D748" s="942"/>
      <c r="E748" s="942"/>
      <c r="F748" s="942"/>
    </row>
    <row r="749" spans="1:6" x14ac:dyDescent="0.25">
      <c r="A749" s="941"/>
      <c r="B749" s="942"/>
      <c r="C749" s="942"/>
      <c r="D749" s="942"/>
      <c r="E749" s="942"/>
      <c r="F749" s="942"/>
    </row>
    <row r="750" spans="1:6" x14ac:dyDescent="0.25">
      <c r="A750" s="941"/>
      <c r="B750" s="942"/>
      <c r="C750" s="942"/>
      <c r="D750" s="942"/>
      <c r="E750" s="942"/>
      <c r="F750" s="942"/>
    </row>
    <row r="751" spans="1:6" x14ac:dyDescent="0.25">
      <c r="A751" s="941"/>
      <c r="B751" s="942"/>
      <c r="C751" s="942"/>
      <c r="D751" s="942"/>
      <c r="E751" s="942"/>
      <c r="F751" s="942"/>
    </row>
    <row r="752" spans="1:6" x14ac:dyDescent="0.25">
      <c r="A752" s="941"/>
      <c r="B752" s="942"/>
      <c r="C752" s="942"/>
      <c r="D752" s="942"/>
      <c r="E752" s="942"/>
      <c r="F752" s="942"/>
    </row>
    <row r="753" spans="1:6" x14ac:dyDescent="0.25">
      <c r="A753" s="941"/>
      <c r="B753" s="942"/>
      <c r="C753" s="942"/>
      <c r="D753" s="942"/>
      <c r="E753" s="942"/>
      <c r="F753" s="942"/>
    </row>
    <row r="754" spans="1:6" x14ac:dyDescent="0.25">
      <c r="A754" s="941"/>
      <c r="B754" s="942"/>
      <c r="C754" s="942"/>
      <c r="D754" s="942"/>
      <c r="E754" s="942"/>
      <c r="F754" s="942"/>
    </row>
    <row r="755" spans="1:6" x14ac:dyDescent="0.25">
      <c r="A755" s="941"/>
      <c r="B755" s="942"/>
      <c r="C755" s="942"/>
      <c r="D755" s="942"/>
      <c r="E755" s="942"/>
      <c r="F755" s="942"/>
    </row>
    <row r="756" spans="1:6" x14ac:dyDescent="0.25">
      <c r="A756" s="941"/>
      <c r="B756" s="942"/>
      <c r="C756" s="942"/>
      <c r="D756" s="942"/>
      <c r="E756" s="942"/>
      <c r="F756" s="942"/>
    </row>
    <row r="757" spans="1:6" x14ac:dyDescent="0.25">
      <c r="A757" s="941"/>
      <c r="B757" s="942"/>
      <c r="C757" s="942"/>
      <c r="D757" s="942"/>
      <c r="E757" s="942"/>
      <c r="F757" s="942"/>
    </row>
    <row r="758" spans="1:6" x14ac:dyDescent="0.25">
      <c r="A758" s="941"/>
      <c r="B758" s="942"/>
      <c r="C758" s="942"/>
      <c r="D758" s="942"/>
      <c r="E758" s="942"/>
      <c r="F758" s="942"/>
    </row>
    <row r="759" spans="1:6" x14ac:dyDescent="0.25">
      <c r="A759" s="941"/>
      <c r="B759" s="942"/>
      <c r="C759" s="942"/>
      <c r="D759" s="942"/>
      <c r="E759" s="942"/>
      <c r="F759" s="942"/>
    </row>
    <row r="760" spans="1:6" x14ac:dyDescent="0.25">
      <c r="A760" s="941"/>
      <c r="B760" s="942"/>
      <c r="C760" s="942"/>
      <c r="D760" s="942"/>
      <c r="E760" s="942"/>
      <c r="F760" s="942"/>
    </row>
    <row r="761" spans="1:6" x14ac:dyDescent="0.25">
      <c r="A761" s="941"/>
      <c r="B761" s="942"/>
      <c r="C761" s="942"/>
      <c r="D761" s="942"/>
      <c r="E761" s="942"/>
      <c r="F761" s="942"/>
    </row>
    <row r="762" spans="1:6" x14ac:dyDescent="0.25">
      <c r="A762" s="941"/>
      <c r="B762" s="942"/>
      <c r="C762" s="942"/>
      <c r="D762" s="942"/>
      <c r="E762" s="942"/>
      <c r="F762" s="942"/>
    </row>
    <row r="763" spans="1:6" x14ac:dyDescent="0.25">
      <c r="A763" s="941"/>
      <c r="B763" s="942"/>
      <c r="C763" s="942"/>
      <c r="D763" s="942"/>
      <c r="E763" s="942"/>
      <c r="F763" s="942"/>
    </row>
    <row r="764" spans="1:6" x14ac:dyDescent="0.25">
      <c r="A764" s="941"/>
      <c r="B764" s="942"/>
      <c r="C764" s="942"/>
      <c r="D764" s="942"/>
      <c r="E764" s="942"/>
      <c r="F764" s="942"/>
    </row>
    <row r="765" spans="1:6" x14ac:dyDescent="0.25">
      <c r="A765" s="941"/>
      <c r="B765" s="942"/>
      <c r="C765" s="942"/>
      <c r="D765" s="942"/>
      <c r="E765" s="942"/>
      <c r="F765" s="942"/>
    </row>
    <row r="766" spans="1:6" x14ac:dyDescent="0.25">
      <c r="A766" s="941"/>
      <c r="B766" s="942"/>
      <c r="C766" s="942"/>
      <c r="D766" s="942"/>
      <c r="E766" s="942"/>
      <c r="F766" s="942"/>
    </row>
    <row r="767" spans="1:6" x14ac:dyDescent="0.25">
      <c r="A767" s="941"/>
      <c r="B767" s="942"/>
      <c r="C767" s="942"/>
      <c r="D767" s="942"/>
      <c r="E767" s="942"/>
      <c r="F767" s="942"/>
    </row>
    <row r="768" spans="1:6" x14ac:dyDescent="0.25">
      <c r="A768" s="941"/>
      <c r="B768" s="942"/>
      <c r="C768" s="942"/>
      <c r="D768" s="942"/>
      <c r="E768" s="942"/>
      <c r="F768" s="942"/>
    </row>
    <row r="769" spans="1:6" x14ac:dyDescent="0.25">
      <c r="A769" s="941"/>
      <c r="B769" s="942"/>
      <c r="C769" s="942"/>
      <c r="D769" s="942"/>
      <c r="E769" s="942"/>
      <c r="F769" s="942"/>
    </row>
    <row r="770" spans="1:6" x14ac:dyDescent="0.25">
      <c r="A770" s="941"/>
      <c r="B770" s="942"/>
      <c r="C770" s="942"/>
      <c r="D770" s="942"/>
      <c r="E770" s="942"/>
      <c r="F770" s="942"/>
    </row>
    <row r="771" spans="1:6" x14ac:dyDescent="0.25">
      <c r="A771" s="941"/>
      <c r="B771" s="942"/>
      <c r="C771" s="942"/>
      <c r="D771" s="942"/>
      <c r="E771" s="942"/>
      <c r="F771" s="942"/>
    </row>
    <row r="772" spans="1:6" x14ac:dyDescent="0.25">
      <c r="A772" s="941"/>
      <c r="B772" s="942"/>
      <c r="C772" s="942"/>
      <c r="D772" s="942"/>
      <c r="E772" s="942"/>
      <c r="F772" s="942"/>
    </row>
    <row r="773" spans="1:6" x14ac:dyDescent="0.25">
      <c r="A773" s="941"/>
      <c r="B773" s="942"/>
      <c r="C773" s="942"/>
      <c r="D773" s="942"/>
      <c r="E773" s="942"/>
      <c r="F773" s="942"/>
    </row>
    <row r="774" spans="1:6" x14ac:dyDescent="0.25">
      <c r="A774" s="941"/>
      <c r="B774" s="942"/>
      <c r="C774" s="942"/>
      <c r="D774" s="942"/>
      <c r="E774" s="942"/>
      <c r="F774" s="942"/>
    </row>
    <row r="775" spans="1:6" x14ac:dyDescent="0.25">
      <c r="A775" s="941"/>
      <c r="B775" s="942"/>
      <c r="C775" s="942"/>
      <c r="D775" s="942"/>
      <c r="E775" s="942"/>
      <c r="F775" s="942"/>
    </row>
    <row r="776" spans="1:6" x14ac:dyDescent="0.25">
      <c r="A776" s="941"/>
      <c r="B776" s="942"/>
      <c r="C776" s="942"/>
      <c r="D776" s="942"/>
      <c r="E776" s="942"/>
      <c r="F776" s="942"/>
    </row>
    <row r="777" spans="1:6" x14ac:dyDescent="0.25">
      <c r="A777" s="941"/>
      <c r="B777" s="942"/>
      <c r="C777" s="942"/>
      <c r="D777" s="942"/>
      <c r="E777" s="942"/>
      <c r="F777" s="942"/>
    </row>
    <row r="778" spans="1:6" x14ac:dyDescent="0.25">
      <c r="A778" s="941"/>
      <c r="B778" s="942"/>
      <c r="C778" s="942"/>
      <c r="D778" s="942"/>
      <c r="E778" s="942"/>
      <c r="F778" s="942"/>
    </row>
    <row r="779" spans="1:6" x14ac:dyDescent="0.25">
      <c r="A779" s="941"/>
      <c r="B779" s="942"/>
      <c r="C779" s="942"/>
      <c r="D779" s="942"/>
      <c r="E779" s="942"/>
      <c r="F779" s="942"/>
    </row>
    <row r="780" spans="1:6" x14ac:dyDescent="0.25">
      <c r="A780" s="941"/>
      <c r="B780" s="942"/>
      <c r="C780" s="942"/>
      <c r="D780" s="942"/>
      <c r="E780" s="942"/>
      <c r="F780" s="942"/>
    </row>
    <row r="781" spans="1:6" x14ac:dyDescent="0.25">
      <c r="A781" s="941"/>
      <c r="B781" s="942"/>
      <c r="C781" s="942"/>
      <c r="D781" s="942"/>
      <c r="E781" s="942"/>
      <c r="F781" s="942"/>
    </row>
    <row r="782" spans="1:6" x14ac:dyDescent="0.25">
      <c r="A782" s="941"/>
      <c r="B782" s="942"/>
      <c r="C782" s="942"/>
      <c r="D782" s="942"/>
      <c r="E782" s="942"/>
      <c r="F782" s="942"/>
    </row>
    <row r="783" spans="1:6" x14ac:dyDescent="0.25">
      <c r="A783" s="941"/>
      <c r="B783" s="942"/>
      <c r="C783" s="942"/>
      <c r="D783" s="942"/>
      <c r="E783" s="942"/>
      <c r="F783" s="942"/>
    </row>
    <row r="784" spans="1:6" x14ac:dyDescent="0.25">
      <c r="A784" s="941"/>
      <c r="B784" s="942"/>
      <c r="C784" s="942"/>
      <c r="D784" s="942"/>
      <c r="E784" s="942"/>
      <c r="F784" s="942"/>
    </row>
    <row r="785" spans="1:6" x14ac:dyDescent="0.25">
      <c r="A785" s="941"/>
      <c r="B785" s="942"/>
      <c r="C785" s="942"/>
      <c r="D785" s="942"/>
      <c r="E785" s="942"/>
      <c r="F785" s="942"/>
    </row>
    <row r="786" spans="1:6" x14ac:dyDescent="0.25">
      <c r="A786" s="941"/>
      <c r="B786" s="942"/>
      <c r="C786" s="942"/>
      <c r="D786" s="942"/>
      <c r="E786" s="942"/>
      <c r="F786" s="942"/>
    </row>
    <row r="787" spans="1:6" x14ac:dyDescent="0.25">
      <c r="A787" s="941"/>
      <c r="B787" s="942"/>
      <c r="C787" s="942"/>
      <c r="D787" s="942"/>
      <c r="E787" s="942"/>
      <c r="F787" s="942"/>
    </row>
    <row r="788" spans="1:6" x14ac:dyDescent="0.25">
      <c r="A788" s="941"/>
      <c r="B788" s="942"/>
      <c r="C788" s="942"/>
      <c r="D788" s="942"/>
      <c r="E788" s="942"/>
      <c r="F788" s="942"/>
    </row>
    <row r="789" spans="1:6" x14ac:dyDescent="0.25">
      <c r="A789" s="941"/>
      <c r="B789" s="942"/>
      <c r="C789" s="942"/>
      <c r="D789" s="942"/>
      <c r="E789" s="942"/>
      <c r="F789" s="942"/>
    </row>
    <row r="790" spans="1:6" x14ac:dyDescent="0.25">
      <c r="A790" s="941"/>
      <c r="B790" s="942"/>
      <c r="C790" s="942"/>
      <c r="D790" s="942"/>
      <c r="E790" s="942"/>
      <c r="F790" s="942"/>
    </row>
    <row r="791" spans="1:6" x14ac:dyDescent="0.25">
      <c r="A791" s="941"/>
      <c r="B791" s="942"/>
      <c r="C791" s="942"/>
      <c r="D791" s="942"/>
      <c r="E791" s="942"/>
      <c r="F791" s="942"/>
    </row>
    <row r="792" spans="1:6" x14ac:dyDescent="0.25">
      <c r="A792" s="941"/>
      <c r="B792" s="942"/>
      <c r="C792" s="942"/>
      <c r="D792" s="942"/>
      <c r="E792" s="942"/>
      <c r="F792" s="942"/>
    </row>
    <row r="793" spans="1:6" x14ac:dyDescent="0.25">
      <c r="A793" s="941"/>
      <c r="B793" s="942"/>
      <c r="C793" s="942"/>
      <c r="D793" s="942"/>
      <c r="E793" s="942"/>
      <c r="F793" s="942"/>
    </row>
    <row r="794" spans="1:6" x14ac:dyDescent="0.25">
      <c r="A794" s="941"/>
      <c r="B794" s="942"/>
      <c r="C794" s="942"/>
      <c r="D794" s="942"/>
      <c r="E794" s="942"/>
      <c r="F794" s="942"/>
    </row>
    <row r="795" spans="1:6" x14ac:dyDescent="0.25">
      <c r="A795" s="941"/>
      <c r="B795" s="942"/>
      <c r="C795" s="942"/>
      <c r="D795" s="942"/>
      <c r="E795" s="942"/>
      <c r="F795" s="942"/>
    </row>
    <row r="796" spans="1:6" x14ac:dyDescent="0.25">
      <c r="A796" s="941"/>
      <c r="B796" s="942"/>
      <c r="C796" s="942"/>
      <c r="D796" s="942"/>
      <c r="E796" s="942"/>
      <c r="F796" s="942"/>
    </row>
    <row r="797" spans="1:6" x14ac:dyDescent="0.25">
      <c r="A797" s="941"/>
      <c r="B797" s="942"/>
      <c r="C797" s="942"/>
      <c r="D797" s="942"/>
      <c r="E797" s="942"/>
      <c r="F797" s="942"/>
    </row>
    <row r="798" spans="1:6" x14ac:dyDescent="0.25">
      <c r="A798" s="941"/>
      <c r="B798" s="942"/>
      <c r="C798" s="942"/>
      <c r="D798" s="942"/>
      <c r="E798" s="942"/>
      <c r="F798" s="942"/>
    </row>
    <row r="799" spans="1:6" x14ac:dyDescent="0.25">
      <c r="A799" s="941"/>
      <c r="B799" s="942"/>
      <c r="C799" s="942"/>
      <c r="D799" s="942"/>
      <c r="E799" s="942"/>
      <c r="F799" s="942"/>
    </row>
    <row r="800" spans="1:6" x14ac:dyDescent="0.25">
      <c r="A800" s="941"/>
      <c r="B800" s="942"/>
      <c r="C800" s="942"/>
      <c r="D800" s="942"/>
      <c r="E800" s="942"/>
      <c r="F800" s="942"/>
    </row>
    <row r="801" spans="1:6" x14ac:dyDescent="0.25">
      <c r="A801" s="941"/>
      <c r="B801" s="942"/>
      <c r="C801" s="942"/>
      <c r="D801" s="942"/>
      <c r="E801" s="942"/>
      <c r="F801" s="942"/>
    </row>
    <row r="802" spans="1:6" x14ac:dyDescent="0.25">
      <c r="A802" s="941"/>
      <c r="B802" s="942"/>
      <c r="C802" s="942"/>
      <c r="D802" s="942"/>
      <c r="E802" s="942"/>
      <c r="F802" s="942"/>
    </row>
    <row r="803" spans="1:6" x14ac:dyDescent="0.25">
      <c r="A803" s="941"/>
      <c r="B803" s="942"/>
      <c r="C803" s="942"/>
      <c r="D803" s="942"/>
      <c r="E803" s="942"/>
      <c r="F803" s="942"/>
    </row>
    <row r="804" spans="1:6" x14ac:dyDescent="0.25">
      <c r="A804" s="941"/>
      <c r="B804" s="942"/>
      <c r="C804" s="942"/>
      <c r="D804" s="942"/>
      <c r="E804" s="942"/>
      <c r="F804" s="942"/>
    </row>
    <row r="805" spans="1:6" x14ac:dyDescent="0.25">
      <c r="A805" s="941"/>
      <c r="B805" s="942"/>
      <c r="C805" s="942"/>
      <c r="D805" s="942"/>
      <c r="E805" s="942"/>
      <c r="F805" s="942"/>
    </row>
    <row r="806" spans="1:6" x14ac:dyDescent="0.25">
      <c r="A806" s="941"/>
      <c r="B806" s="942"/>
      <c r="C806" s="942"/>
      <c r="D806" s="942"/>
      <c r="E806" s="942"/>
      <c r="F806" s="942"/>
    </row>
    <row r="807" spans="1:6" x14ac:dyDescent="0.25">
      <c r="A807" s="941"/>
      <c r="B807" s="942"/>
      <c r="C807" s="942"/>
      <c r="D807" s="942"/>
      <c r="E807" s="942"/>
      <c r="F807" s="942"/>
    </row>
    <row r="808" spans="1:6" x14ac:dyDescent="0.25">
      <c r="A808" s="941"/>
      <c r="B808" s="942"/>
      <c r="C808" s="942"/>
      <c r="D808" s="942"/>
      <c r="E808" s="942"/>
      <c r="F808" s="942"/>
    </row>
    <row r="809" spans="1:6" x14ac:dyDescent="0.25">
      <c r="A809" s="941"/>
      <c r="B809" s="942"/>
      <c r="C809" s="942"/>
      <c r="D809" s="942"/>
      <c r="E809" s="942"/>
      <c r="F809" s="942"/>
    </row>
    <row r="810" spans="1:6" x14ac:dyDescent="0.25">
      <c r="A810" s="941"/>
      <c r="B810" s="942"/>
      <c r="C810" s="942"/>
      <c r="D810" s="942"/>
      <c r="E810" s="942"/>
      <c r="F810" s="942"/>
    </row>
    <row r="811" spans="1:6" x14ac:dyDescent="0.25">
      <c r="A811" s="941"/>
      <c r="B811" s="942"/>
      <c r="C811" s="942"/>
      <c r="D811" s="942"/>
      <c r="E811" s="942"/>
      <c r="F811" s="942"/>
    </row>
    <row r="812" spans="1:6" x14ac:dyDescent="0.25">
      <c r="A812" s="941"/>
      <c r="B812" s="942"/>
      <c r="C812" s="942"/>
      <c r="D812" s="942"/>
      <c r="E812" s="942"/>
      <c r="F812" s="942"/>
    </row>
    <row r="813" spans="1:6" x14ac:dyDescent="0.25">
      <c r="A813" s="941"/>
      <c r="B813" s="942"/>
      <c r="C813" s="942"/>
      <c r="D813" s="942"/>
      <c r="E813" s="942"/>
      <c r="F813" s="942"/>
    </row>
    <row r="814" spans="1:6" x14ac:dyDescent="0.25">
      <c r="A814" s="941"/>
      <c r="B814" s="942"/>
      <c r="C814" s="942"/>
      <c r="D814" s="942"/>
      <c r="E814" s="942"/>
      <c r="F814" s="942"/>
    </row>
    <row r="815" spans="1:6" x14ac:dyDescent="0.25">
      <c r="A815" s="941"/>
      <c r="B815" s="942"/>
      <c r="C815" s="942"/>
      <c r="D815" s="942"/>
      <c r="E815" s="942"/>
      <c r="F815" s="942"/>
    </row>
    <row r="816" spans="1:6" x14ac:dyDescent="0.25">
      <c r="A816" s="941"/>
      <c r="B816" s="942"/>
      <c r="C816" s="942"/>
      <c r="D816" s="942"/>
      <c r="E816" s="942"/>
      <c r="F816" s="942"/>
    </row>
    <row r="817" spans="1:6" x14ac:dyDescent="0.25">
      <c r="A817" s="941"/>
      <c r="B817" s="942"/>
      <c r="C817" s="942"/>
      <c r="D817" s="942"/>
      <c r="E817" s="942"/>
      <c r="F817" s="942"/>
    </row>
    <row r="818" spans="1:6" x14ac:dyDescent="0.25">
      <c r="A818" s="941"/>
      <c r="B818" s="942"/>
      <c r="C818" s="942"/>
      <c r="D818" s="942"/>
      <c r="E818" s="942"/>
      <c r="F818" s="942"/>
    </row>
    <row r="819" spans="1:6" x14ac:dyDescent="0.25">
      <c r="A819" s="941"/>
      <c r="B819" s="942"/>
      <c r="C819" s="942"/>
      <c r="D819" s="942"/>
      <c r="E819" s="942"/>
      <c r="F819" s="942"/>
    </row>
    <row r="820" spans="1:6" x14ac:dyDescent="0.25">
      <c r="A820" s="941"/>
      <c r="B820" s="942"/>
      <c r="C820" s="942"/>
      <c r="D820" s="942"/>
      <c r="E820" s="942"/>
      <c r="F820" s="942"/>
    </row>
    <row r="821" spans="1:6" x14ac:dyDescent="0.25">
      <c r="A821" s="941"/>
      <c r="B821" s="942"/>
      <c r="C821" s="942"/>
      <c r="D821" s="942"/>
      <c r="E821" s="942"/>
      <c r="F821" s="942"/>
    </row>
    <row r="822" spans="1:6" x14ac:dyDescent="0.25">
      <c r="A822" s="941"/>
      <c r="B822" s="942"/>
      <c r="C822" s="942"/>
      <c r="D822" s="942"/>
      <c r="E822" s="942"/>
      <c r="F822" s="942"/>
    </row>
    <row r="823" spans="1:6" x14ac:dyDescent="0.25">
      <c r="A823" s="941"/>
      <c r="B823" s="942"/>
      <c r="C823" s="942"/>
      <c r="D823" s="942"/>
      <c r="E823" s="942"/>
      <c r="F823" s="942"/>
    </row>
    <row r="824" spans="1:6" x14ac:dyDescent="0.25">
      <c r="A824" s="941"/>
      <c r="B824" s="942"/>
      <c r="C824" s="942"/>
      <c r="D824" s="942"/>
      <c r="E824" s="942"/>
      <c r="F824" s="942"/>
    </row>
    <row r="825" spans="1:6" x14ac:dyDescent="0.25">
      <c r="A825" s="941"/>
      <c r="B825" s="942"/>
      <c r="C825" s="942"/>
      <c r="D825" s="942"/>
      <c r="E825" s="942"/>
      <c r="F825" s="942"/>
    </row>
    <row r="826" spans="1:6" x14ac:dyDescent="0.25">
      <c r="A826" s="941"/>
      <c r="B826" s="942"/>
      <c r="C826" s="942"/>
      <c r="D826" s="942"/>
      <c r="E826" s="942"/>
      <c r="F826" s="942"/>
    </row>
    <row r="827" spans="1:6" x14ac:dyDescent="0.25">
      <c r="A827" s="941"/>
      <c r="B827" s="942"/>
      <c r="C827" s="942"/>
      <c r="D827" s="942"/>
      <c r="E827" s="942"/>
      <c r="F827" s="942"/>
    </row>
    <row r="828" spans="1:6" x14ac:dyDescent="0.25">
      <c r="A828" s="941"/>
      <c r="B828" s="942"/>
      <c r="C828" s="942"/>
      <c r="D828" s="942"/>
      <c r="E828" s="942"/>
      <c r="F828" s="942"/>
    </row>
    <row r="829" spans="1:6" x14ac:dyDescent="0.25">
      <c r="A829" s="941"/>
      <c r="B829" s="942"/>
      <c r="C829" s="942"/>
      <c r="D829" s="942"/>
      <c r="E829" s="942"/>
      <c r="F829" s="942"/>
    </row>
    <row r="830" spans="1:6" x14ac:dyDescent="0.25">
      <c r="A830" s="941"/>
      <c r="B830" s="942"/>
      <c r="C830" s="942"/>
      <c r="D830" s="942"/>
      <c r="E830" s="942"/>
      <c r="F830" s="942"/>
    </row>
    <row r="831" spans="1:6" x14ac:dyDescent="0.25">
      <c r="A831" s="941"/>
      <c r="B831" s="942"/>
      <c r="C831" s="942"/>
      <c r="D831" s="942"/>
      <c r="E831" s="942"/>
      <c r="F831" s="942"/>
    </row>
    <row r="832" spans="1:6" x14ac:dyDescent="0.25">
      <c r="A832" s="941"/>
      <c r="B832" s="942"/>
      <c r="C832" s="942"/>
      <c r="D832" s="942"/>
      <c r="E832" s="942"/>
      <c r="F832" s="942"/>
    </row>
    <row r="833" spans="1:6" x14ac:dyDescent="0.25">
      <c r="A833" s="941"/>
      <c r="B833" s="942"/>
      <c r="C833" s="942"/>
      <c r="D833" s="942"/>
      <c r="E833" s="942"/>
      <c r="F833" s="942"/>
    </row>
    <row r="834" spans="1:6" x14ac:dyDescent="0.25">
      <c r="A834" s="941"/>
      <c r="B834" s="942"/>
      <c r="C834" s="942"/>
      <c r="D834" s="942"/>
      <c r="E834" s="942"/>
      <c r="F834" s="942"/>
    </row>
    <row r="835" spans="1:6" x14ac:dyDescent="0.25">
      <c r="A835" s="941"/>
      <c r="B835" s="942"/>
      <c r="C835" s="942"/>
      <c r="D835" s="942"/>
      <c r="E835" s="942"/>
      <c r="F835" s="942"/>
    </row>
    <row r="836" spans="1:6" x14ac:dyDescent="0.25">
      <c r="A836" s="941"/>
      <c r="B836" s="942"/>
      <c r="C836" s="942"/>
      <c r="D836" s="942"/>
      <c r="E836" s="942"/>
      <c r="F836" s="942"/>
    </row>
    <row r="837" spans="1:6" x14ac:dyDescent="0.25">
      <c r="A837" s="941"/>
      <c r="B837" s="942"/>
      <c r="C837" s="942"/>
      <c r="D837" s="942"/>
      <c r="E837" s="942"/>
      <c r="F837" s="942"/>
    </row>
    <row r="838" spans="1:6" x14ac:dyDescent="0.25">
      <c r="A838" s="941"/>
      <c r="B838" s="942"/>
      <c r="C838" s="942"/>
      <c r="D838" s="942"/>
      <c r="E838" s="942"/>
      <c r="F838" s="942"/>
    </row>
    <row r="839" spans="1:6" x14ac:dyDescent="0.25">
      <c r="A839" s="941"/>
      <c r="B839" s="942"/>
      <c r="C839" s="942"/>
      <c r="D839" s="942"/>
      <c r="E839" s="942"/>
      <c r="F839" s="942"/>
    </row>
    <row r="840" spans="1:6" x14ac:dyDescent="0.25">
      <c r="A840" s="941"/>
      <c r="B840" s="942"/>
      <c r="C840" s="942"/>
      <c r="D840" s="942"/>
      <c r="E840" s="942"/>
      <c r="F840" s="942"/>
    </row>
    <row r="841" spans="1:6" x14ac:dyDescent="0.25">
      <c r="A841" s="941"/>
      <c r="B841" s="942"/>
      <c r="C841" s="942"/>
      <c r="D841" s="942"/>
      <c r="E841" s="942"/>
      <c r="F841" s="942"/>
    </row>
    <row r="842" spans="1:6" x14ac:dyDescent="0.25">
      <c r="A842" s="941"/>
      <c r="B842" s="942"/>
      <c r="C842" s="942"/>
      <c r="D842" s="942"/>
      <c r="E842" s="942"/>
      <c r="F842" s="942"/>
    </row>
    <row r="843" spans="1:6" x14ac:dyDescent="0.25">
      <c r="A843" s="941"/>
      <c r="B843" s="942"/>
      <c r="C843" s="942"/>
      <c r="D843" s="942"/>
      <c r="E843" s="942"/>
      <c r="F843" s="942"/>
    </row>
    <row r="844" spans="1:6" x14ac:dyDescent="0.25">
      <c r="A844" s="941"/>
      <c r="B844" s="942"/>
      <c r="C844" s="942"/>
      <c r="D844" s="942"/>
      <c r="E844" s="942"/>
      <c r="F844" s="942"/>
    </row>
    <row r="845" spans="1:6" x14ac:dyDescent="0.25">
      <c r="A845" s="941"/>
      <c r="B845" s="942"/>
      <c r="C845" s="942"/>
      <c r="D845" s="942"/>
      <c r="E845" s="942"/>
      <c r="F845" s="942"/>
    </row>
    <row r="846" spans="1:6" x14ac:dyDescent="0.25">
      <c r="A846" s="941"/>
      <c r="B846" s="942"/>
      <c r="C846" s="942"/>
      <c r="D846" s="942"/>
      <c r="E846" s="942"/>
      <c r="F846" s="942"/>
    </row>
    <row r="847" spans="1:6" x14ac:dyDescent="0.25">
      <c r="A847" s="941"/>
      <c r="B847" s="942"/>
      <c r="C847" s="942"/>
      <c r="D847" s="942"/>
      <c r="E847" s="942"/>
      <c r="F847" s="942"/>
    </row>
    <row r="848" spans="1:6" x14ac:dyDescent="0.25">
      <c r="A848" s="941"/>
      <c r="B848" s="942"/>
      <c r="C848" s="942"/>
      <c r="D848" s="942"/>
      <c r="E848" s="942"/>
      <c r="F848" s="942"/>
    </row>
    <row r="849" spans="1:6" x14ac:dyDescent="0.25">
      <c r="A849" s="941"/>
      <c r="B849" s="942"/>
      <c r="C849" s="942"/>
      <c r="D849" s="942"/>
      <c r="E849" s="942"/>
      <c r="F849" s="942"/>
    </row>
    <row r="850" spans="1:6" x14ac:dyDescent="0.25">
      <c r="A850" s="941"/>
      <c r="B850" s="942"/>
      <c r="C850" s="942"/>
      <c r="D850" s="942"/>
      <c r="E850" s="942"/>
      <c r="F850" s="942"/>
    </row>
    <row r="851" spans="1:6" x14ac:dyDescent="0.25">
      <c r="A851" s="941"/>
      <c r="B851" s="942"/>
      <c r="C851" s="942"/>
      <c r="D851" s="942"/>
      <c r="E851" s="942"/>
      <c r="F851" s="942"/>
    </row>
    <row r="852" spans="1:6" x14ac:dyDescent="0.25">
      <c r="A852" s="941"/>
      <c r="B852" s="942"/>
      <c r="C852" s="942"/>
      <c r="D852" s="942"/>
      <c r="E852" s="942"/>
      <c r="F852" s="942"/>
    </row>
    <row r="853" spans="1:6" x14ac:dyDescent="0.25">
      <c r="A853" s="941"/>
      <c r="B853" s="942"/>
      <c r="C853" s="942"/>
      <c r="D853" s="942"/>
      <c r="E853" s="942"/>
      <c r="F853" s="942"/>
    </row>
    <row r="854" spans="1:6" x14ac:dyDescent="0.25">
      <c r="A854" s="941"/>
      <c r="B854" s="942"/>
      <c r="C854" s="942"/>
      <c r="D854" s="942"/>
      <c r="E854" s="942"/>
      <c r="F854" s="942"/>
    </row>
    <row r="855" spans="1:6" x14ac:dyDescent="0.25">
      <c r="A855" s="941"/>
      <c r="B855" s="942"/>
      <c r="C855" s="942"/>
      <c r="D855" s="942"/>
      <c r="E855" s="942"/>
      <c r="F855" s="942"/>
    </row>
    <row r="856" spans="1:6" x14ac:dyDescent="0.25">
      <c r="A856" s="941"/>
      <c r="B856" s="942"/>
      <c r="C856" s="942"/>
      <c r="D856" s="942"/>
      <c r="E856" s="942"/>
      <c r="F856" s="942"/>
    </row>
    <row r="857" spans="1:6" x14ac:dyDescent="0.25">
      <c r="A857" s="941"/>
      <c r="B857" s="942"/>
      <c r="C857" s="942"/>
      <c r="D857" s="942"/>
      <c r="E857" s="942"/>
      <c r="F857" s="942"/>
    </row>
    <row r="858" spans="1:6" x14ac:dyDescent="0.25">
      <c r="A858" s="941"/>
      <c r="B858" s="942"/>
      <c r="C858" s="942"/>
      <c r="D858" s="942"/>
      <c r="E858" s="942"/>
      <c r="F858" s="942"/>
    </row>
    <row r="859" spans="1:6" x14ac:dyDescent="0.25">
      <c r="A859" s="941"/>
      <c r="B859" s="942"/>
      <c r="C859" s="942"/>
      <c r="D859" s="942"/>
      <c r="E859" s="942"/>
      <c r="F859" s="942"/>
    </row>
    <row r="860" spans="1:6" x14ac:dyDescent="0.25">
      <c r="A860" s="941"/>
      <c r="B860" s="942"/>
      <c r="C860" s="942"/>
      <c r="D860" s="942"/>
      <c r="E860" s="942"/>
      <c r="F860" s="942"/>
    </row>
    <row r="861" spans="1:6" x14ac:dyDescent="0.25">
      <c r="A861" s="941"/>
      <c r="B861" s="942"/>
      <c r="C861" s="942"/>
      <c r="D861" s="942"/>
      <c r="E861" s="942"/>
      <c r="F861" s="942"/>
    </row>
    <row r="862" spans="1:6" x14ac:dyDescent="0.25">
      <c r="A862" s="941"/>
      <c r="B862" s="942"/>
      <c r="C862" s="942"/>
      <c r="D862" s="942"/>
      <c r="E862" s="942"/>
      <c r="F862" s="942"/>
    </row>
    <row r="863" spans="1:6" x14ac:dyDescent="0.25">
      <c r="A863" s="941"/>
      <c r="B863" s="942"/>
      <c r="C863" s="942"/>
      <c r="D863" s="942"/>
      <c r="E863" s="942"/>
      <c r="F863" s="942"/>
    </row>
    <row r="864" spans="1:6" x14ac:dyDescent="0.25">
      <c r="A864" s="941"/>
      <c r="B864" s="942"/>
      <c r="C864" s="942"/>
      <c r="D864" s="942"/>
      <c r="E864" s="942"/>
      <c r="F864" s="942"/>
    </row>
    <row r="865" spans="1:6" x14ac:dyDescent="0.25">
      <c r="A865" s="941"/>
      <c r="B865" s="942"/>
      <c r="C865" s="942"/>
      <c r="D865" s="942"/>
      <c r="E865" s="942"/>
      <c r="F865" s="942"/>
    </row>
    <row r="866" spans="1:6" x14ac:dyDescent="0.25">
      <c r="A866" s="941"/>
      <c r="B866" s="942"/>
      <c r="C866" s="942"/>
      <c r="D866" s="942"/>
      <c r="E866" s="942"/>
      <c r="F866" s="942"/>
    </row>
    <row r="867" spans="1:6" x14ac:dyDescent="0.25">
      <c r="A867" s="941"/>
      <c r="B867" s="942"/>
      <c r="C867" s="942"/>
      <c r="D867" s="942"/>
      <c r="E867" s="942"/>
      <c r="F867" s="942"/>
    </row>
    <row r="868" spans="1:6" x14ac:dyDescent="0.25">
      <c r="A868" s="941"/>
      <c r="B868" s="942"/>
      <c r="C868" s="942"/>
      <c r="D868" s="942"/>
      <c r="E868" s="942"/>
      <c r="F868" s="942"/>
    </row>
    <row r="869" spans="1:6" x14ac:dyDescent="0.25">
      <c r="A869" s="941"/>
      <c r="B869" s="942"/>
      <c r="C869" s="942"/>
      <c r="D869" s="942"/>
      <c r="E869" s="942"/>
      <c r="F869" s="942"/>
    </row>
    <row r="870" spans="1:6" x14ac:dyDescent="0.25">
      <c r="A870" s="941"/>
      <c r="B870" s="942"/>
      <c r="C870" s="942"/>
      <c r="D870" s="942"/>
      <c r="E870" s="942"/>
      <c r="F870" s="942"/>
    </row>
    <row r="871" spans="1:6" x14ac:dyDescent="0.25">
      <c r="A871" s="941"/>
      <c r="B871" s="942"/>
      <c r="C871" s="942"/>
      <c r="D871" s="942"/>
      <c r="E871" s="942"/>
      <c r="F871" s="942"/>
    </row>
    <row r="872" spans="1:6" x14ac:dyDescent="0.25">
      <c r="A872" s="941"/>
      <c r="B872" s="942"/>
      <c r="C872" s="942"/>
      <c r="D872" s="942"/>
      <c r="E872" s="942"/>
      <c r="F872" s="942"/>
    </row>
    <row r="873" spans="1:6" x14ac:dyDescent="0.25">
      <c r="A873" s="941"/>
      <c r="B873" s="942"/>
      <c r="C873" s="942"/>
      <c r="D873" s="942"/>
      <c r="E873" s="942"/>
      <c r="F873" s="942"/>
    </row>
    <row r="874" spans="1:6" x14ac:dyDescent="0.25">
      <c r="A874" s="941"/>
      <c r="B874" s="942"/>
      <c r="C874" s="942"/>
      <c r="D874" s="942"/>
      <c r="E874" s="942"/>
      <c r="F874" s="942"/>
    </row>
    <row r="875" spans="1:6" x14ac:dyDescent="0.25">
      <c r="A875" s="941"/>
      <c r="B875" s="942"/>
      <c r="C875" s="942"/>
      <c r="D875" s="942"/>
      <c r="E875" s="942"/>
      <c r="F875" s="942"/>
    </row>
    <row r="876" spans="1:6" x14ac:dyDescent="0.25">
      <c r="A876" s="941"/>
      <c r="B876" s="942"/>
      <c r="C876" s="942"/>
      <c r="D876" s="942"/>
      <c r="E876" s="942"/>
      <c r="F876" s="942"/>
    </row>
    <row r="877" spans="1:6" x14ac:dyDescent="0.25">
      <c r="A877" s="941"/>
      <c r="B877" s="942"/>
      <c r="C877" s="942"/>
      <c r="D877" s="942"/>
      <c r="E877" s="942"/>
      <c r="F877" s="942"/>
    </row>
    <row r="878" spans="1:6" x14ac:dyDescent="0.25">
      <c r="A878" s="941"/>
      <c r="B878" s="942"/>
      <c r="C878" s="942"/>
      <c r="D878" s="942"/>
      <c r="E878" s="942"/>
      <c r="F878" s="942"/>
    </row>
    <row r="879" spans="1:6" x14ac:dyDescent="0.25">
      <c r="A879" s="941"/>
      <c r="B879" s="942"/>
      <c r="C879" s="942"/>
      <c r="D879" s="942"/>
      <c r="E879" s="942"/>
      <c r="F879" s="942"/>
    </row>
    <row r="880" spans="1:6" x14ac:dyDescent="0.25">
      <c r="A880" s="941"/>
      <c r="B880" s="942"/>
      <c r="C880" s="942"/>
      <c r="D880" s="942"/>
      <c r="E880" s="942"/>
      <c r="F880" s="942"/>
    </row>
    <row r="881" spans="1:6" x14ac:dyDescent="0.25">
      <c r="A881" s="941"/>
      <c r="B881" s="942"/>
      <c r="C881" s="942"/>
      <c r="D881" s="942"/>
      <c r="E881" s="942"/>
      <c r="F881" s="942"/>
    </row>
    <row r="882" spans="1:6" x14ac:dyDescent="0.25">
      <c r="A882" s="941"/>
      <c r="B882" s="942"/>
      <c r="C882" s="942"/>
      <c r="D882" s="942"/>
      <c r="E882" s="942"/>
      <c r="F882" s="942"/>
    </row>
    <row r="883" spans="1:6" x14ac:dyDescent="0.25">
      <c r="A883" s="941"/>
      <c r="B883" s="942"/>
      <c r="C883" s="942"/>
      <c r="D883" s="942"/>
      <c r="E883" s="942"/>
      <c r="F883" s="942"/>
    </row>
    <row r="884" spans="1:6" x14ac:dyDescent="0.25">
      <c r="A884" s="941"/>
      <c r="B884" s="942"/>
      <c r="C884" s="942"/>
      <c r="D884" s="942"/>
      <c r="E884" s="942"/>
      <c r="F884" s="942"/>
    </row>
    <row r="885" spans="1:6" x14ac:dyDescent="0.25">
      <c r="A885" s="941"/>
      <c r="B885" s="942"/>
      <c r="C885" s="942"/>
      <c r="D885" s="942"/>
      <c r="E885" s="942"/>
      <c r="F885" s="942"/>
    </row>
    <row r="886" spans="1:6" x14ac:dyDescent="0.25">
      <c r="A886" s="941"/>
      <c r="B886" s="942"/>
      <c r="C886" s="942"/>
      <c r="D886" s="942"/>
      <c r="E886" s="942"/>
      <c r="F886" s="942"/>
    </row>
    <row r="887" spans="1:6" x14ac:dyDescent="0.25">
      <c r="A887" s="941"/>
      <c r="B887" s="942"/>
      <c r="C887" s="942"/>
      <c r="D887" s="942"/>
      <c r="E887" s="942"/>
      <c r="F887" s="942"/>
    </row>
    <row r="888" spans="1:6" x14ac:dyDescent="0.25">
      <c r="A888" s="941"/>
      <c r="B888" s="942"/>
      <c r="C888" s="942"/>
      <c r="D888" s="942"/>
      <c r="E888" s="942"/>
      <c r="F888" s="942"/>
    </row>
    <row r="889" spans="1:6" x14ac:dyDescent="0.25">
      <c r="A889" s="941"/>
      <c r="B889" s="942"/>
      <c r="C889" s="942"/>
      <c r="D889" s="942"/>
      <c r="E889" s="942"/>
      <c r="F889" s="942"/>
    </row>
    <row r="890" spans="1:6" x14ac:dyDescent="0.25">
      <c r="A890" s="941"/>
      <c r="B890" s="942"/>
      <c r="C890" s="942"/>
      <c r="D890" s="942"/>
      <c r="E890" s="942"/>
      <c r="F890" s="942"/>
    </row>
    <row r="891" spans="1:6" x14ac:dyDescent="0.25">
      <c r="A891" s="941"/>
      <c r="B891" s="942"/>
      <c r="C891" s="942"/>
      <c r="D891" s="942"/>
      <c r="E891" s="942"/>
      <c r="F891" s="942"/>
    </row>
    <row r="892" spans="1:6" x14ac:dyDescent="0.25">
      <c r="A892" s="941"/>
      <c r="B892" s="942"/>
      <c r="C892" s="942"/>
      <c r="D892" s="942"/>
      <c r="E892" s="942"/>
      <c r="F892" s="942"/>
    </row>
    <row r="893" spans="1:6" x14ac:dyDescent="0.25">
      <c r="A893" s="941"/>
      <c r="B893" s="942"/>
      <c r="C893" s="942"/>
      <c r="D893" s="942"/>
      <c r="E893" s="942"/>
      <c r="F893" s="942"/>
    </row>
    <row r="894" spans="1:6" x14ac:dyDescent="0.25">
      <c r="A894" s="941"/>
      <c r="B894" s="942"/>
      <c r="C894" s="942"/>
      <c r="D894" s="942"/>
      <c r="E894" s="942"/>
      <c r="F894" s="942"/>
    </row>
    <row r="895" spans="1:6" x14ac:dyDescent="0.25">
      <c r="A895" s="941"/>
      <c r="B895" s="942"/>
      <c r="C895" s="942"/>
      <c r="D895" s="942"/>
      <c r="E895" s="942"/>
      <c r="F895" s="942"/>
    </row>
    <row r="896" spans="1:6" x14ac:dyDescent="0.25">
      <c r="A896" s="941"/>
      <c r="B896" s="942"/>
      <c r="C896" s="942"/>
      <c r="D896" s="942"/>
      <c r="E896" s="942"/>
      <c r="F896" s="942"/>
    </row>
    <row r="897" spans="1:6" x14ac:dyDescent="0.25">
      <c r="A897" s="941"/>
      <c r="B897" s="942"/>
      <c r="C897" s="942"/>
      <c r="D897" s="942"/>
      <c r="E897" s="942"/>
      <c r="F897" s="942"/>
    </row>
    <row r="898" spans="1:6" x14ac:dyDescent="0.25">
      <c r="A898" s="941"/>
      <c r="B898" s="942"/>
      <c r="C898" s="942"/>
      <c r="D898" s="942"/>
      <c r="E898" s="942"/>
      <c r="F898" s="942"/>
    </row>
    <row r="899" spans="1:6" x14ac:dyDescent="0.25">
      <c r="A899" s="941"/>
      <c r="B899" s="942"/>
      <c r="C899" s="942"/>
      <c r="D899" s="942"/>
      <c r="E899" s="942"/>
      <c r="F899" s="942"/>
    </row>
    <row r="900" spans="1:6" x14ac:dyDescent="0.25">
      <c r="A900" s="941"/>
      <c r="B900" s="942"/>
      <c r="C900" s="942"/>
      <c r="D900" s="942"/>
      <c r="E900" s="942"/>
      <c r="F900" s="942"/>
    </row>
    <row r="901" spans="1:6" x14ac:dyDescent="0.25">
      <c r="A901" s="941"/>
      <c r="B901" s="942"/>
      <c r="C901" s="942"/>
      <c r="D901" s="942"/>
      <c r="E901" s="942"/>
      <c r="F901" s="942"/>
    </row>
    <row r="902" spans="1:6" x14ac:dyDescent="0.25">
      <c r="A902" s="941"/>
      <c r="B902" s="942"/>
      <c r="C902" s="942"/>
      <c r="D902" s="942"/>
      <c r="E902" s="942"/>
      <c r="F902" s="942"/>
    </row>
    <row r="903" spans="1:6" x14ac:dyDescent="0.25">
      <c r="A903" s="941"/>
      <c r="B903" s="942"/>
      <c r="C903" s="942"/>
      <c r="D903" s="942"/>
      <c r="E903" s="942"/>
      <c r="F903" s="942"/>
    </row>
    <row r="904" spans="1:6" x14ac:dyDescent="0.25">
      <c r="A904" s="941"/>
      <c r="B904" s="942"/>
      <c r="C904" s="942"/>
      <c r="D904" s="942"/>
      <c r="E904" s="942"/>
      <c r="F904" s="942"/>
    </row>
    <row r="905" spans="1:6" x14ac:dyDescent="0.25">
      <c r="A905" s="941"/>
      <c r="B905" s="942"/>
      <c r="C905" s="942"/>
      <c r="D905" s="942"/>
      <c r="E905" s="942"/>
      <c r="F905" s="942"/>
    </row>
    <row r="906" spans="1:6" x14ac:dyDescent="0.25">
      <c r="A906" s="941"/>
      <c r="B906" s="942"/>
      <c r="C906" s="942"/>
      <c r="D906" s="942"/>
      <c r="E906" s="942"/>
      <c r="F906" s="942"/>
    </row>
    <row r="907" spans="1:6" x14ac:dyDescent="0.25">
      <c r="A907" s="941"/>
      <c r="B907" s="942"/>
      <c r="C907" s="942"/>
      <c r="D907" s="942"/>
      <c r="E907" s="942"/>
      <c r="F907" s="942"/>
    </row>
    <row r="908" spans="1:6" x14ac:dyDescent="0.25">
      <c r="A908" s="941"/>
      <c r="B908" s="942"/>
      <c r="C908" s="942"/>
      <c r="D908" s="942"/>
      <c r="E908" s="942"/>
      <c r="F908" s="942"/>
    </row>
    <row r="909" spans="1:6" x14ac:dyDescent="0.25">
      <c r="A909" s="941"/>
      <c r="B909" s="942"/>
      <c r="C909" s="942"/>
      <c r="D909" s="942"/>
      <c r="E909" s="942"/>
      <c r="F909" s="942"/>
    </row>
    <row r="910" spans="1:6" x14ac:dyDescent="0.25">
      <c r="A910" s="941"/>
      <c r="B910" s="942"/>
      <c r="C910" s="942"/>
      <c r="D910" s="942"/>
      <c r="E910" s="942"/>
      <c r="F910" s="942"/>
    </row>
    <row r="911" spans="1:6" x14ac:dyDescent="0.25">
      <c r="A911" s="941"/>
      <c r="B911" s="942"/>
      <c r="C911" s="942"/>
      <c r="D911" s="942"/>
      <c r="E911" s="942"/>
      <c r="F911" s="942"/>
    </row>
    <row r="912" spans="1:6" x14ac:dyDescent="0.25">
      <c r="A912" s="941"/>
      <c r="B912" s="942"/>
      <c r="C912" s="942"/>
      <c r="D912" s="942"/>
      <c r="E912" s="942"/>
      <c r="F912" s="942"/>
    </row>
    <row r="913" spans="1:6" x14ac:dyDescent="0.25">
      <c r="A913" s="941"/>
      <c r="B913" s="942"/>
      <c r="C913" s="942"/>
      <c r="D913" s="942"/>
      <c r="E913" s="942"/>
      <c r="F913" s="942"/>
    </row>
    <row r="914" spans="1:6" x14ac:dyDescent="0.25">
      <c r="A914" s="941"/>
      <c r="B914" s="942"/>
      <c r="C914" s="942"/>
      <c r="D914" s="942"/>
      <c r="E914" s="942"/>
      <c r="F914" s="942"/>
    </row>
    <row r="915" spans="1:6" x14ac:dyDescent="0.25">
      <c r="A915" s="941"/>
      <c r="B915" s="942"/>
      <c r="C915" s="942"/>
      <c r="D915" s="942"/>
      <c r="E915" s="942"/>
      <c r="F915" s="942"/>
    </row>
    <row r="916" spans="1:6" x14ac:dyDescent="0.25">
      <c r="A916" s="941"/>
      <c r="B916" s="942"/>
      <c r="C916" s="942"/>
      <c r="D916" s="942"/>
      <c r="E916" s="942"/>
      <c r="F916" s="942"/>
    </row>
    <row r="917" spans="1:6" x14ac:dyDescent="0.25">
      <c r="A917" s="941"/>
      <c r="B917" s="942"/>
      <c r="C917" s="942"/>
      <c r="D917" s="942"/>
      <c r="E917" s="942"/>
      <c r="F917" s="942"/>
    </row>
    <row r="918" spans="1:6" x14ac:dyDescent="0.25">
      <c r="A918" s="941"/>
      <c r="B918" s="942"/>
      <c r="C918" s="942"/>
      <c r="D918" s="942"/>
      <c r="E918" s="942"/>
      <c r="F918" s="942"/>
    </row>
    <row r="919" spans="1:6" x14ac:dyDescent="0.25">
      <c r="A919" s="941"/>
      <c r="B919" s="942"/>
      <c r="C919" s="942"/>
      <c r="D919" s="942"/>
      <c r="E919" s="942"/>
      <c r="F919" s="942"/>
    </row>
    <row r="920" spans="1:6" x14ac:dyDescent="0.25">
      <c r="A920" s="941"/>
      <c r="B920" s="942"/>
      <c r="C920" s="942"/>
      <c r="D920" s="942"/>
      <c r="E920" s="942"/>
      <c r="F920" s="942"/>
    </row>
    <row r="921" spans="1:6" x14ac:dyDescent="0.25">
      <c r="A921" s="941"/>
      <c r="B921" s="942"/>
      <c r="C921" s="942"/>
      <c r="D921" s="942"/>
      <c r="E921" s="942"/>
      <c r="F921" s="942"/>
    </row>
    <row r="922" spans="1:6" x14ac:dyDescent="0.25">
      <c r="A922" s="941"/>
      <c r="B922" s="942"/>
      <c r="C922" s="942"/>
      <c r="D922" s="942"/>
      <c r="E922" s="942"/>
      <c r="F922" s="942"/>
    </row>
    <row r="923" spans="1:6" x14ac:dyDescent="0.25">
      <c r="A923" s="941"/>
      <c r="B923" s="942"/>
      <c r="C923" s="942"/>
      <c r="D923" s="942"/>
      <c r="E923" s="942"/>
      <c r="F923" s="942"/>
    </row>
    <row r="924" spans="1:6" x14ac:dyDescent="0.25">
      <c r="A924" s="941"/>
      <c r="B924" s="942"/>
      <c r="C924" s="942"/>
      <c r="D924" s="942"/>
      <c r="E924" s="942"/>
      <c r="F924" s="942"/>
    </row>
    <row r="925" spans="1:6" x14ac:dyDescent="0.25">
      <c r="A925" s="941"/>
      <c r="B925" s="942"/>
      <c r="C925" s="942"/>
      <c r="D925" s="942"/>
      <c r="E925" s="942"/>
      <c r="F925" s="942"/>
    </row>
    <row r="926" spans="1:6" x14ac:dyDescent="0.25">
      <c r="A926" s="941"/>
      <c r="B926" s="942"/>
      <c r="C926" s="942"/>
      <c r="D926" s="942"/>
      <c r="E926" s="942"/>
      <c r="F926" s="942"/>
    </row>
    <row r="927" spans="1:6" x14ac:dyDescent="0.25">
      <c r="A927" s="941"/>
      <c r="B927" s="942"/>
      <c r="C927" s="942"/>
      <c r="D927" s="942"/>
      <c r="E927" s="942"/>
      <c r="F927" s="942"/>
    </row>
    <row r="928" spans="1:6" x14ac:dyDescent="0.25">
      <c r="A928" s="941"/>
      <c r="B928" s="942"/>
      <c r="C928" s="942"/>
      <c r="D928" s="942"/>
      <c r="E928" s="942"/>
      <c r="F928" s="942"/>
    </row>
    <row r="929" spans="1:6" x14ac:dyDescent="0.25">
      <c r="A929" s="941"/>
      <c r="B929" s="942"/>
      <c r="C929" s="942"/>
      <c r="D929" s="942"/>
      <c r="E929" s="942"/>
      <c r="F929" s="942"/>
    </row>
    <row r="930" spans="1:6" x14ac:dyDescent="0.25">
      <c r="A930" s="941"/>
      <c r="B930" s="942"/>
      <c r="C930" s="942"/>
      <c r="D930" s="942"/>
      <c r="E930" s="942"/>
      <c r="F930" s="942"/>
    </row>
    <row r="931" spans="1:6" x14ac:dyDescent="0.25">
      <c r="A931" s="941"/>
      <c r="B931" s="942"/>
      <c r="C931" s="942"/>
      <c r="D931" s="942"/>
      <c r="E931" s="942"/>
      <c r="F931" s="942"/>
    </row>
    <row r="932" spans="1:6" x14ac:dyDescent="0.25">
      <c r="A932" s="941"/>
      <c r="B932" s="942"/>
      <c r="C932" s="942"/>
      <c r="D932" s="942"/>
      <c r="E932" s="942"/>
      <c r="F932" s="942"/>
    </row>
    <row r="933" spans="1:6" x14ac:dyDescent="0.25">
      <c r="A933" s="941"/>
      <c r="B933" s="942"/>
      <c r="C933" s="942"/>
      <c r="D933" s="942"/>
      <c r="E933" s="942"/>
      <c r="F933" s="942"/>
    </row>
    <row r="934" spans="1:6" x14ac:dyDescent="0.25">
      <c r="A934" s="941"/>
      <c r="B934" s="942"/>
      <c r="C934" s="942"/>
      <c r="D934" s="942"/>
      <c r="E934" s="942"/>
      <c r="F934" s="942"/>
    </row>
    <row r="935" spans="1:6" x14ac:dyDescent="0.25">
      <c r="A935" s="941"/>
      <c r="B935" s="942"/>
      <c r="C935" s="942"/>
      <c r="D935" s="942"/>
      <c r="E935" s="942"/>
      <c r="F935" s="942"/>
    </row>
    <row r="936" spans="1:6" x14ac:dyDescent="0.25">
      <c r="A936" s="941"/>
      <c r="B936" s="942"/>
      <c r="C936" s="942"/>
      <c r="D936" s="942"/>
      <c r="E936" s="942"/>
      <c r="F936" s="942"/>
    </row>
    <row r="937" spans="1:6" x14ac:dyDescent="0.25">
      <c r="A937" s="941"/>
      <c r="B937" s="942"/>
      <c r="C937" s="942"/>
      <c r="D937" s="942"/>
      <c r="E937" s="942"/>
      <c r="F937" s="942"/>
    </row>
    <row r="938" spans="1:6" x14ac:dyDescent="0.25">
      <c r="A938" s="941"/>
      <c r="B938" s="942"/>
      <c r="C938" s="942"/>
      <c r="D938" s="942"/>
      <c r="E938" s="942"/>
      <c r="F938" s="942"/>
    </row>
    <row r="939" spans="1:6" x14ac:dyDescent="0.25">
      <c r="A939" s="941"/>
      <c r="B939" s="942"/>
      <c r="C939" s="942"/>
      <c r="D939" s="942"/>
      <c r="E939" s="942"/>
      <c r="F939" s="942"/>
    </row>
    <row r="940" spans="1:6" x14ac:dyDescent="0.25">
      <c r="A940" s="941"/>
      <c r="B940" s="942"/>
      <c r="C940" s="942"/>
      <c r="D940" s="942"/>
      <c r="E940" s="942"/>
      <c r="F940" s="942"/>
    </row>
    <row r="941" spans="1:6" x14ac:dyDescent="0.25">
      <c r="A941" s="941"/>
      <c r="B941" s="942"/>
      <c r="C941" s="942"/>
      <c r="D941" s="942"/>
      <c r="E941" s="942"/>
      <c r="F941" s="942"/>
    </row>
    <row r="942" spans="1:6" x14ac:dyDescent="0.25">
      <c r="A942" s="941"/>
      <c r="B942" s="942"/>
      <c r="C942" s="942"/>
      <c r="D942" s="942"/>
      <c r="E942" s="942"/>
      <c r="F942" s="942"/>
    </row>
    <row r="943" spans="1:6" x14ac:dyDescent="0.25">
      <c r="A943" s="941"/>
      <c r="B943" s="942"/>
      <c r="C943" s="942"/>
      <c r="D943" s="942"/>
      <c r="E943" s="942"/>
      <c r="F943" s="942"/>
    </row>
    <row r="944" spans="1:6" x14ac:dyDescent="0.25">
      <c r="A944" s="941"/>
      <c r="B944" s="942"/>
      <c r="C944" s="942"/>
      <c r="D944" s="942"/>
      <c r="E944" s="942"/>
      <c r="F944" s="942"/>
    </row>
    <row r="945" spans="1:6" x14ac:dyDescent="0.25">
      <c r="A945" s="941"/>
      <c r="B945" s="942"/>
      <c r="C945" s="942"/>
      <c r="D945" s="942"/>
      <c r="E945" s="942"/>
      <c r="F945" s="942"/>
    </row>
    <row r="946" spans="1:6" x14ac:dyDescent="0.25">
      <c r="A946" s="941"/>
      <c r="B946" s="942"/>
      <c r="C946" s="942"/>
      <c r="D946" s="942"/>
      <c r="E946" s="942"/>
      <c r="F946" s="942"/>
    </row>
    <row r="947" spans="1:6" x14ac:dyDescent="0.25">
      <c r="A947" s="941"/>
      <c r="B947" s="942"/>
      <c r="C947" s="942"/>
      <c r="D947" s="942"/>
      <c r="E947" s="942"/>
      <c r="F947" s="942"/>
    </row>
    <row r="948" spans="1:6" x14ac:dyDescent="0.25">
      <c r="A948" s="941"/>
      <c r="B948" s="942"/>
      <c r="C948" s="942"/>
      <c r="D948" s="942"/>
      <c r="E948" s="942"/>
      <c r="F948" s="942"/>
    </row>
    <row r="949" spans="1:6" x14ac:dyDescent="0.25">
      <c r="A949" s="941"/>
      <c r="B949" s="942"/>
      <c r="C949" s="942"/>
      <c r="D949" s="942"/>
      <c r="E949" s="942"/>
      <c r="F949" s="942"/>
    </row>
    <row r="950" spans="1:6" x14ac:dyDescent="0.25">
      <c r="A950" s="941"/>
      <c r="B950" s="942"/>
      <c r="C950" s="942"/>
      <c r="D950" s="942"/>
      <c r="E950" s="942"/>
      <c r="F950" s="942"/>
    </row>
    <row r="951" spans="1:6" x14ac:dyDescent="0.25">
      <c r="A951" s="941"/>
      <c r="B951" s="942"/>
      <c r="C951" s="942"/>
      <c r="D951" s="942"/>
      <c r="E951" s="942"/>
      <c r="F951" s="942"/>
    </row>
    <row r="952" spans="1:6" x14ac:dyDescent="0.25">
      <c r="A952" s="941"/>
      <c r="B952" s="942"/>
      <c r="C952" s="942"/>
      <c r="D952" s="942"/>
      <c r="E952" s="942"/>
      <c r="F952" s="942"/>
    </row>
    <row r="953" spans="1:6" x14ac:dyDescent="0.25">
      <c r="A953" s="941"/>
      <c r="B953" s="942"/>
      <c r="C953" s="942"/>
      <c r="D953" s="942"/>
      <c r="E953" s="942"/>
      <c r="F953" s="942"/>
    </row>
  </sheetData>
  <mergeCells count="17">
    <mergeCell ref="F20:F21"/>
    <mergeCell ref="A9:B9"/>
    <mergeCell ref="A10:E10"/>
    <mergeCell ref="A11:E11"/>
    <mergeCell ref="A12:E12"/>
    <mergeCell ref="A13:E13"/>
    <mergeCell ref="A20:A21"/>
    <mergeCell ref="B20:B21"/>
    <mergeCell ref="C20:C21"/>
    <mergeCell ref="D20:D21"/>
    <mergeCell ref="E20:E21"/>
    <mergeCell ref="A14:F18"/>
    <mergeCell ref="A3:E3"/>
    <mergeCell ref="A4:E4"/>
    <mergeCell ref="A5:E5"/>
    <mergeCell ref="A6:E6"/>
    <mergeCell ref="A8:E8"/>
  </mergeCells>
  <pageMargins left="0.70866141732283472" right="0.70866141732283472" top="0.74803149606299213" bottom="0.74803149606299213" header="0.31496062992125984" footer="0.31496062992125984"/>
  <pageSetup scale="48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worksheet-MASTER</vt:lpstr>
      <vt:lpstr>LeaseMAT</vt:lpstr>
      <vt:lpstr>Executive Summary</vt:lpstr>
      <vt:lpstr>Amortization</vt:lpstr>
      <vt:lpstr>Amortization!Print_Area</vt:lpstr>
      <vt:lpstr>'Executive Summary'!Print_Area</vt:lpstr>
      <vt:lpstr>'worksheet-MASTER'!Print_Area</vt:lpstr>
    </vt:vector>
  </TitlesOfParts>
  <Company>Alterna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campbed</dc:creator>
  <cp:lastModifiedBy>Mike</cp:lastModifiedBy>
  <cp:lastPrinted>2023-02-18T23:54:07Z</cp:lastPrinted>
  <dcterms:created xsi:type="dcterms:W3CDTF">2006-03-22T22:18:17Z</dcterms:created>
  <dcterms:modified xsi:type="dcterms:W3CDTF">2023-03-04T20:22:07Z</dcterms:modified>
</cp:coreProperties>
</file>